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rek\Desktop\Vávrovice obecní dům\slepé\"/>
    </mc:Choice>
  </mc:AlternateContent>
  <xr:revisionPtr revIDLastSave="0" documentId="13_ncr:1_{206619BC-95C0-4ABC-86B1-C1F467BE4A89}" xr6:coauthVersionLast="47" xr6:coauthVersionMax="47" xr10:uidLastSave="{00000000-0000-0000-0000-000000000000}"/>
  <bookViews>
    <workbookView xWindow="-108" yWindow="-108" windowWidth="23256" windowHeight="131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03 Pol'!$A$1:$Y$62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G52" i="12" s="1"/>
  <c r="I9" i="12"/>
  <c r="I8" i="12" s="1"/>
  <c r="K9" i="12"/>
  <c r="K8" i="12" s="1"/>
  <c r="O9" i="12"/>
  <c r="O8" i="12" s="1"/>
  <c r="Q9" i="12"/>
  <c r="Q8" i="12" s="1"/>
  <c r="V9" i="12"/>
  <c r="G10" i="12"/>
  <c r="I10" i="12"/>
  <c r="K10" i="12"/>
  <c r="M10" i="12"/>
  <c r="O10" i="12"/>
  <c r="Q10" i="12"/>
  <c r="V10" i="12"/>
  <c r="V8" i="12" s="1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AE52" i="12"/>
  <c r="F39" i="1" s="1"/>
  <c r="I19" i="1"/>
  <c r="I18" i="1"/>
  <c r="I17" i="1"/>
  <c r="I16" i="1"/>
  <c r="J28" i="1"/>
  <c r="J26" i="1"/>
  <c r="G38" i="1"/>
  <c r="F38" i="1"/>
  <c r="J23" i="1"/>
  <c r="J24" i="1"/>
  <c r="J25" i="1"/>
  <c r="J27" i="1"/>
  <c r="E24" i="1"/>
  <c r="E26" i="1"/>
  <c r="M9" i="12" l="1"/>
  <c r="F42" i="1"/>
  <c r="F41" i="1"/>
  <c r="F40" i="1"/>
  <c r="I49" i="1"/>
  <c r="G23" i="1"/>
  <c r="M8" i="12"/>
  <c r="AF52" i="12"/>
  <c r="G39" i="1" l="1"/>
  <c r="G41" i="1"/>
  <c r="G40" i="1"/>
  <c r="I50" i="1"/>
  <c r="J49" i="1" s="1"/>
  <c r="J50" i="1" s="1"/>
  <c r="I20" i="1"/>
  <c r="I21" i="1" s="1"/>
  <c r="H40" i="1"/>
  <c r="I40" i="1" s="1"/>
  <c r="H41" i="1"/>
  <c r="I41" i="1" s="1"/>
  <c r="A23" i="1"/>
  <c r="G42" i="1" l="1"/>
  <c r="H39" i="1"/>
  <c r="G24" i="1"/>
  <c r="A24" i="1"/>
  <c r="I39" i="1" l="1"/>
  <c r="I42" i="1" s="1"/>
  <c r="H42" i="1"/>
  <c r="G25" i="1"/>
  <c r="G28" i="1"/>
  <c r="A25" i="1" l="1"/>
  <c r="J39" i="1"/>
  <c r="J42" i="1" s="1"/>
  <c r="J40" i="1"/>
  <c r="J41" i="1"/>
  <c r="G26" i="1" l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Mirek</author>
  </authors>
  <commentList>
    <comment ref="S6" authorId="0" shapeId="0" xr:uid="{9A242324-380D-4B5C-ADAD-A48559BB579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01EFB98-8B93-4076-9C71-1E2D3DFB2E7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<sst xmlns="http://schemas.openxmlformats.org/spreadsheetml/2006/main" count="466" uniqueCount="178">
  <si>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</si>
  <si>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</si>
  <si>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</si>
  <si>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</si>
  <si>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</si>
  <si>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</si>
  <si>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</si>
  <si>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</si>
  <si>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</si>
  <si>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</si>
  <si>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</si>
  <si>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</si>
  <si>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</si>
  <si>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</si>
  <si>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</si>
  <si>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</si>
  <si>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</si>
  <si>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</si>
  <si>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</si>
  <si>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</si>
  <si>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</si>
  <si>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</si>
  <si>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</si>
  <si>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</si>
  <si>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</si>
  <si>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</si>
  <si>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</si>
  <si>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</si>
  <si>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</si>
  <si>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</si>
  <si>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</si>
  <si>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</si>
  <si>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</si>
  <si>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</si>
  <si>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</si>
  <si>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</si>
  <si>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</si>
  <si>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</si>
  <si>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</si>
  <si>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</si>
  <si>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</si>
  <si>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</si>
  <si>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</si>
  <si>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03</t>
  </si>
  <si>
    <t>Vybavení</t>
  </si>
  <si>
    <t>01</t>
  </si>
  <si>
    <t>Dům služeb  - odstranění povodňových škod</t>
  </si>
  <si>
    <t>Objekt:</t>
  </si>
  <si>
    <t>Rozpočet:</t>
  </si>
  <si>
    <t xml:space="preserve">Opava Vávrovice </t>
  </si>
  <si>
    <t>Stavba</t>
  </si>
  <si>
    <t>Celkem za stavbu</t>
  </si>
  <si>
    <t>CZK</t>
  </si>
  <si>
    <t>Rekapitulace dílů</t>
  </si>
  <si>
    <t>Typ dílu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</si>
  <si>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</si>
  <si>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</si>
  <si>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</si>
  <si>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</si>
  <si>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</si>
  <si>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</si>
  <si>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</si>
  <si>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</si>
  <si>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</si>
  <si>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</si>
  <si>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</si>
  <si>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</si>
  <si>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</si>
  <si>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</si>
  <si>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</si>
  <si>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</si>
  <si>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</si>
  <si>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</si>
  <si>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</si>
  <si>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</si>
  <si>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</si>
  <si>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</si>
  <si>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</si>
  <si>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</si>
  <si>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</si>
  <si>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</si>
  <si>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</si>
  <si>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</si>
  <si>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</si>
  <si>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</si>
  <si>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K 08</t>
  </si>
  <si>
    <t>Zasedací židle - otočná</t>
  </si>
  <si>
    <t xml:space="preserve">ks    </t>
  </si>
  <si>
    <t>Vlastní</t>
  </si>
  <si>
    <t>Indiv</t>
  </si>
  <si>
    <t>Práce</t>
  </si>
  <si>
    <t>Běžná</t>
  </si>
  <si>
    <t>POL1_</t>
  </si>
  <si>
    <t>K 09</t>
  </si>
  <si>
    <t xml:space="preserve">Zrcadlo s LED osvětlením - rozměr: 900x900m, LED osvětlení, dotykové ovládání, stupeň ochrany IP44, </t>
  </si>
  <si>
    <t>K 10</t>
  </si>
  <si>
    <t>Digestoř s komínovým odsávačem 900x480 vícevrstvý tukový filtr</t>
  </si>
  <si>
    <t>K 12</t>
  </si>
  <si>
    <t>Stříhací křeslo - otočné, podnož čtvercová, kovová, barva: chrom/lesk, sedák, opěradlo a područky: v</t>
  </si>
  <si>
    <t>K 13</t>
  </si>
  <si>
    <t>Kadeřnický umývací box - nakláněcí mísa, anatomicky tvarované křeslo, materiál: sklolaminát/keramika</t>
  </si>
  <si>
    <t>K 14</t>
  </si>
  <si>
    <t>Taburet na kolečkách - podnož: křížová, materiál: kov, čalounění: vroubkovaná umělá kůže, barva: čer</t>
  </si>
  <si>
    <t>K 15</t>
  </si>
  <si>
    <t>Odpadkový koš - materiál:kov, barva: černá, objem: 20l.</t>
  </si>
  <si>
    <t>K 16</t>
  </si>
  <si>
    <t>Sušící helma - materiál: kov/plast, barva: černá/bílá, teleskopický stojan, odklápěcí kryt obličeje,</t>
  </si>
  <si>
    <t>K 17</t>
  </si>
  <si>
    <t xml:space="preserve">Elektrický vysavač na vlasy - rozměrš.385xv.610xhl.210mm, barva: černá, typ: stojící, výkon: 1400W, </t>
  </si>
  <si>
    <t>K 18</t>
  </si>
  <si>
    <t>Nástěnná lišta s háčky - materiál: kov, barva: chrom/mat. Rozměr zrcadla: š.85xdl.635mm, počet dvojh</t>
  </si>
  <si>
    <t>K 19</t>
  </si>
  <si>
    <t xml:space="preserve">Odkládací stolek - podnož středová, kovová, hranavá, barva: černá, výška: 740mm. Deska: laminát, </t>
  </si>
  <si>
    <t>K T03</t>
  </si>
  <si>
    <t>Recepční pult - horní deska a police, materiál: laminát, dekor: Dub Halifax tabákový. Korpus, materi</t>
  </si>
  <si>
    <t>soubor</t>
  </si>
  <si>
    <t>K T04</t>
  </si>
  <si>
    <t>Pracovní stůl - stolová deska, materiál: laminát, dekor: Dub Halifax tabákový. Rozměr: š.400xdl.1200</t>
  </si>
  <si>
    <t>K T05</t>
  </si>
  <si>
    <t>K T09</t>
  </si>
  <si>
    <t xml:space="preserve">Pracovní linka - materiál: laminát, dekor: Dub Halifax tabákový. Pracovní deska, mezistěnka: dekor: </t>
  </si>
  <si>
    <t>K T10</t>
  </si>
  <si>
    <t xml:space="preserve">Skříňka - materiál: laminát, dekor: Dub Halifax tabákový. Rozměr: š.400xdl.1400xv.950mm, úchytky na </t>
  </si>
  <si>
    <t>K T11</t>
  </si>
  <si>
    <t>Šatní skříň - materiál: laminát, dekor: Dub Halifax tabákový. Rozměr: š.400xdl.900xv.2100mm, úchytky</t>
  </si>
  <si>
    <t>Kuch 09</t>
  </si>
  <si>
    <t>Lednice s mrazákem, rozměr: š.600xhl.592xv.2000mm, objem chladničky: 235l, objem marzničky: 96l, bar</t>
  </si>
  <si>
    <t>Kuch 14</t>
  </si>
  <si>
    <t>Rychlovarná konvice - materiál: nerez, objem: 1,5l, barva. nerez/mat.</t>
  </si>
  <si>
    <t>Kuch 15</t>
  </si>
  <si>
    <t>Mikrovlná trouba - volně stojící, rozměr: š.440xhl.360xv.260mm, objem: 1,5l, barva: nerez/černá.</t>
  </si>
  <si>
    <t>Terasa  003</t>
  </si>
  <si>
    <t>Párty stan - rozměr: š.5000xdl.5000, barva: bílá, materiál: hliník/syntetická tkanina, typ: nůžkový.</t>
  </si>
  <si>
    <t>Terasa 004</t>
  </si>
  <si>
    <t>Židle - materiál: kov/eukaliptus, dekor: sv.dřevo/černá, typ: stohovatelné, hmotnost: 5kg, rozměr: š</t>
  </si>
  <si>
    <t>Terasa 005</t>
  </si>
  <si>
    <t>Stůl - materiál: kov/eukaliptus, dekor: sv.dřevo/černá, typ: rozkládací, hmotnost: 246kg, rozměr: š.</t>
  </si>
  <si>
    <t>Terasa 006</t>
  </si>
  <si>
    <t>LED osvětlení - rozměr: dl.6,9m, barva světla: teplá bílá.</t>
  </si>
  <si>
    <t>WC 08</t>
  </si>
  <si>
    <t>Madlo, materiál: kov, rozměr: 450x450mm, od zdi: 80mm, pr. madla: 32mm, nosnosti: 150kg, barva. stří</t>
  </si>
  <si>
    <t>WC 09</t>
  </si>
  <si>
    <t xml:space="preserve">Dávkovač na tekuté mýdlo, materiál: nerez, barva: stříbrná/mat, rozměr: v.150xš.98xhl.110mm, objem: </t>
  </si>
  <si>
    <t>WC 10</t>
  </si>
  <si>
    <t>Zásobník na papírové ručníky, materiál: nerez, barva: stříbrná/mat, rozměr: v.342xš.261xhl.133mm,</t>
  </si>
  <si>
    <t>WC 11</t>
  </si>
  <si>
    <t>Zásobník na toaletní papír ručníky, materiál: nerez, barva: stříbrná/mat, rozměr: pr.265xhl.125mm, u</t>
  </si>
  <si>
    <t>WC 12</t>
  </si>
  <si>
    <t>Zásobník na hygienické sáčky, materiál: chrom, barva: stříbrná/mat, rozměr: š.100xv.135xhl.25mm.</t>
  </si>
  <si>
    <t>WC 13</t>
  </si>
  <si>
    <t>WC set, materiál: nerez, barva: stříbrná/mat, rozměr: pr. 100xv.400mm,</t>
  </si>
  <si>
    <t>WC 14</t>
  </si>
  <si>
    <t xml:space="preserve">Zrcadlo nástěnné, rozměr: š.600xv.800mm, typ: ve stříbrném rámu. </t>
  </si>
  <si>
    <t>WC 18</t>
  </si>
  <si>
    <t>Odpadkový koš-pedálový, materiál: kov,  barva: stříbrná/lesk, objem: 20l.</t>
  </si>
  <si>
    <t>WC 19</t>
  </si>
  <si>
    <t>Odpadkový koš, materiál: kov,  barva: stříbrná, objem: 18l.</t>
  </si>
  <si>
    <t>WC 20</t>
  </si>
  <si>
    <t>Dvojháček - materiál: kov, barva: chrom/mat, typ: nástěnný.</t>
  </si>
  <si>
    <t>Zádveří 10</t>
  </si>
  <si>
    <t>Označení dveří piktogramem - rozměr: 80x80mm, materiál: nerez/mat, barva: stříbrná-mat/černá. Typ: W</t>
  </si>
  <si>
    <t>ZM 06</t>
  </si>
  <si>
    <t>Tyč na závěsy, teleskopická, materiál: kov, barva: stříbrná/lesk, délka: 200-340cm, koncovka: kuličk</t>
  </si>
  <si>
    <t>ZM 07</t>
  </si>
  <si>
    <t>Závěsy, materiál: polestr? Barva: bílá, rozměr: š.145xdl.300cm, typ: s tunýlkem.</t>
  </si>
  <si>
    <t>ZM 09</t>
  </si>
  <si>
    <t xml:space="preserve">Zasedací židle - podnož: klasická, materiál: kovová, barva: chrom/lesk, sedák, opěradlo a područky: </t>
  </si>
  <si>
    <t>ZM 10</t>
  </si>
  <si>
    <t>Nástěnná llišta s háčky - materiál: kov, barva: chrom/mat. Rozměr zrcadla: š.85xdl.635mm, počet dvoj</t>
  </si>
  <si>
    <t>ZM T08</t>
  </si>
  <si>
    <t>Zasedací stůl - stolová deska, materiál: laminát, dekor: Dub Halifax tabákový. Rozměr: dl.1500xš.800</t>
  </si>
  <si>
    <t>ZM T09</t>
  </si>
  <si>
    <t>ZM T5</t>
  </si>
  <si>
    <t>Odkládací stolek - podnož středová, kovová, hranavá, barva: černá, výška: 740mm. Deska: laminát, dek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</si>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</sst>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84" t="s">
        <v>41</v>
      </c>
      <c r="B2" s="184"/>
      <c r="C2" s="184"/>
      <c r="D2" s="184"/>
      <c r="E2" s="184"/>
      <c r="F2" s="184"/>
      <c r="G2" s="184"/>
    </row>
  </sheetData>
  <sheetProtection algorithmName="SHA-512" hashValue="0f2wtu00UD6VX91X92QLJUbXEsOnT0/fmJkRDxW8tahyKuSv31g3mnMXdcxf6Cw1aAql1+QslDkCYsIxAJzpcQ==" saltValue="Zf7v1ot3Tz7c/V22yatXe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opLeftCell="B14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0" t="s">
        <v>4</v>
      </c>
      <c r="C1" s="221"/>
      <c r="D1" s="221"/>
      <c r="E1" s="221"/>
      <c r="F1" s="221"/>
      <c r="G1" s="221"/>
      <c r="H1" s="221"/>
      <c r="I1" s="221"/>
      <c r="J1" s="222"/>
    </row>
    <row r="2" spans="1:15" ht="36" customHeight="1" x14ac:dyDescent="0.25">
      <c r="A2" s="2"/>
      <c r="B2" s="77" t="s">
        <v>24</v>
      </c>
      <c r="C2" s="78"/>
      <c r="D2" s="79" t="s">
        <v>43</v>
      </c>
      <c r="E2" s="226" t="s">
        <v>49</v>
      </c>
      <c r="F2" s="227"/>
      <c r="G2" s="227"/>
      <c r="H2" s="227"/>
      <c r="I2" s="227"/>
      <c r="J2" s="228"/>
      <c r="O2" s="1"/>
    </row>
    <row r="3" spans="1:15" ht="27" customHeight="1" x14ac:dyDescent="0.25">
      <c r="A3" s="2"/>
      <c r="B3" s="80" t="s">
        <v>47</v>
      </c>
      <c r="C3" s="78"/>
      <c r="D3" s="81" t="s">
        <v>45</v>
      </c>
      <c r="E3" s="229" t="s">
        <v>46</v>
      </c>
      <c r="F3" s="230"/>
      <c r="G3" s="230"/>
      <c r="H3" s="230"/>
      <c r="I3" s="230"/>
      <c r="J3" s="231"/>
    </row>
    <row r="4" spans="1:15" ht="23.25" customHeight="1" x14ac:dyDescent="0.25">
      <c r="A4" s="76">
        <v>1365</v>
      </c>
      <c r="B4" s="82" t="s">
        <v>48</v>
      </c>
      <c r="C4" s="83"/>
      <c r="D4" s="84" t="s">
        <v>43</v>
      </c>
      <c r="E4" s="209" t="s">
        <v>44</v>
      </c>
      <c r="F4" s="210"/>
      <c r="G4" s="210"/>
      <c r="H4" s="210"/>
      <c r="I4" s="210"/>
      <c r="J4" s="211"/>
    </row>
    <row r="5" spans="1:15" ht="24" customHeight="1" x14ac:dyDescent="0.25">
      <c r="A5" s="2"/>
      <c r="B5" s="31" t="s">
        <v>23</v>
      </c>
      <c r="D5" s="214"/>
      <c r="E5" s="215"/>
      <c r="F5" s="215"/>
      <c r="G5" s="215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16"/>
      <c r="E6" s="217"/>
      <c r="F6" s="217"/>
      <c r="G6" s="217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33"/>
      <c r="E11" s="233"/>
      <c r="F11" s="233"/>
      <c r="G11" s="233"/>
      <c r="H11" s="18" t="s">
        <v>42</v>
      </c>
      <c r="I11" s="85"/>
      <c r="J11" s="8"/>
    </row>
    <row r="12" spans="1:15" ht="15.75" customHeight="1" x14ac:dyDescent="0.25">
      <c r="A12" s="2"/>
      <c r="B12" s="28"/>
      <c r="C12" s="55"/>
      <c r="D12" s="208"/>
      <c r="E12" s="208"/>
      <c r="F12" s="208"/>
      <c r="G12" s="208"/>
      <c r="H12" s="18" t="s">
        <v>36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12"/>
      <c r="F13" s="213"/>
      <c r="G13" s="213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2"/>
      <c r="F15" s="232"/>
      <c r="G15" s="234"/>
      <c r="H15" s="234"/>
      <c r="I15" s="234" t="s">
        <v>31</v>
      </c>
      <c r="J15" s="235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197"/>
      <c r="F16" s="198"/>
      <c r="G16" s="197"/>
      <c r="H16" s="198"/>
      <c r="I16" s="197">
        <f>SUMIF(F49:F49,A16,I49:I49)+SUMIF(F49:F49,"PSU",I49:I49)</f>
        <v>0</v>
      </c>
      <c r="J16" s="199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197"/>
      <c r="F17" s="198"/>
      <c r="G17" s="197"/>
      <c r="H17" s="198"/>
      <c r="I17" s="197">
        <f>SUMIF(F49:F49,A17,I49:I49)</f>
        <v>0</v>
      </c>
      <c r="J17" s="199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197"/>
      <c r="F18" s="198"/>
      <c r="G18" s="197"/>
      <c r="H18" s="198"/>
      <c r="I18" s="197">
        <f>SUMIF(F49:F49,A18,I49:I49)</f>
        <v>0</v>
      </c>
      <c r="J18" s="199"/>
    </row>
    <row r="19" spans="1:10" ht="23.25" customHeight="1" x14ac:dyDescent="0.25">
      <c r="A19" s="139" t="s">
        <v>56</v>
      </c>
      <c r="B19" s="38" t="s">
        <v>29</v>
      </c>
      <c r="C19" s="62"/>
      <c r="D19" s="63"/>
      <c r="E19" s="197"/>
      <c r="F19" s="198"/>
      <c r="G19" s="197"/>
      <c r="H19" s="198"/>
      <c r="I19" s="197">
        <f>SUMIF(F49:F49,A19,I49:I49)</f>
        <v>0</v>
      </c>
      <c r="J19" s="199"/>
    </row>
    <row r="20" spans="1:10" ht="23.25" customHeight="1" x14ac:dyDescent="0.25">
      <c r="A20" s="139" t="s">
        <v>55</v>
      </c>
      <c r="B20" s="38" t="s">
        <v>30</v>
      </c>
      <c r="C20" s="62"/>
      <c r="D20" s="63"/>
      <c r="E20" s="197"/>
      <c r="F20" s="198"/>
      <c r="G20" s="197"/>
      <c r="H20" s="198"/>
      <c r="I20" s="197">
        <f>SUMIF(F49:F49,A20,I49:I49)</f>
        <v>0</v>
      </c>
      <c r="J20" s="199"/>
    </row>
    <row r="21" spans="1:10" ht="23.25" customHeight="1" x14ac:dyDescent="0.25">
      <c r="A21" s="2"/>
      <c r="B21" s="48" t="s">
        <v>31</v>
      </c>
      <c r="C21" s="64"/>
      <c r="D21" s="65"/>
      <c r="E21" s="200"/>
      <c r="F21" s="236"/>
      <c r="G21" s="200"/>
      <c r="H21" s="236"/>
      <c r="I21" s="200">
        <f>SUM(I16:J20)</f>
        <v>0</v>
      </c>
      <c r="J21" s="201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95">
        <f>ZakladDPHSniVypocet</f>
        <v>0</v>
      </c>
      <c r="H23" s="196"/>
      <c r="I23" s="196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193">
        <f>A23</f>
        <v>0</v>
      </c>
      <c r="H24" s="194"/>
      <c r="I24" s="194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5">
        <f>ZakladDPHZaklVypocet</f>
        <v>0</v>
      </c>
      <c r="H25" s="196"/>
      <c r="I25" s="196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3">
        <f>A25</f>
        <v>0</v>
      </c>
      <c r="H26" s="224"/>
      <c r="I26" s="224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5">
        <f>CenaCelkem-(ZakladDPHSni+DPHSni+ZakladDPHZakl+DPHZakl)</f>
        <v>0</v>
      </c>
      <c r="H27" s="225"/>
      <c r="I27" s="225"/>
      <c r="J27" s="41" t="str">
        <f t="shared" si="0"/>
        <v>CZK</v>
      </c>
    </row>
    <row r="28" spans="1:10" ht="27.75" hidden="1" customHeight="1" thickBot="1" x14ac:dyDescent="0.3">
      <c r="A28" s="2"/>
      <c r="B28" s="112" t="s">
        <v>25</v>
      </c>
      <c r="C28" s="113"/>
      <c r="D28" s="113"/>
      <c r="E28" s="114"/>
      <c r="F28" s="115"/>
      <c r="G28" s="203">
        <f>ZakladDPHSniVypocet+ZakladDPHZaklVypocet</f>
        <v>0</v>
      </c>
      <c r="H28" s="203"/>
      <c r="I28" s="203"/>
      <c r="J28" s="116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2">
        <f>A27</f>
        <v>0</v>
      </c>
      <c r="H29" s="202"/>
      <c r="I29" s="202"/>
      <c r="J29" s="119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04"/>
      <c r="E34" s="205"/>
      <c r="G34" s="206"/>
      <c r="H34" s="207"/>
      <c r="I34" s="207"/>
      <c r="J34" s="25"/>
    </row>
    <row r="35" spans="1:10" ht="12.75" customHeight="1" x14ac:dyDescent="0.25">
      <c r="A35" s="2"/>
      <c r="B35" s="2"/>
      <c r="D35" s="192" t="s">
        <v>2</v>
      </c>
      <c r="E35" s="192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5">
      <c r="A39" s="88">
        <v>1</v>
      </c>
      <c r="B39" s="98" t="s">
        <v>50</v>
      </c>
      <c r="C39" s="185"/>
      <c r="D39" s="185"/>
      <c r="E39" s="185"/>
      <c r="F39" s="99">
        <f>'01 03 Pol'!AE52</f>
        <v>0</v>
      </c>
      <c r="G39" s="100">
        <f>'01 03 Pol'!AF52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88">
        <v>2</v>
      </c>
      <c r="B40" s="103" t="s">
        <v>45</v>
      </c>
      <c r="C40" s="186" t="s">
        <v>46</v>
      </c>
      <c r="D40" s="186"/>
      <c r="E40" s="186"/>
      <c r="F40" s="104">
        <f>'01 03 Pol'!AE52</f>
        <v>0</v>
      </c>
      <c r="G40" s="105">
        <f>'01 03 Pol'!AF52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5">
      <c r="A41" s="88">
        <v>3</v>
      </c>
      <c r="B41" s="107" t="s">
        <v>43</v>
      </c>
      <c r="C41" s="185" t="s">
        <v>44</v>
      </c>
      <c r="D41" s="185"/>
      <c r="E41" s="185"/>
      <c r="F41" s="108">
        <f>'01 03 Pol'!AE52</f>
        <v>0</v>
      </c>
      <c r="G41" s="101">
        <f>'01 03 Pol'!AF52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5">
      <c r="A42" s="88"/>
      <c r="B42" s="187" t="s">
        <v>51</v>
      </c>
      <c r="C42" s="188"/>
      <c r="D42" s="188"/>
      <c r="E42" s="189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6" x14ac:dyDescent="0.3">
      <c r="B46" s="120" t="s">
        <v>53</v>
      </c>
    </row>
    <row r="48" spans="1:10" ht="25.5" customHeight="1" x14ac:dyDescent="0.25">
      <c r="A48" s="122"/>
      <c r="B48" s="125" t="s">
        <v>18</v>
      </c>
      <c r="C48" s="125" t="s">
        <v>6</v>
      </c>
      <c r="D48" s="126"/>
      <c r="E48" s="126"/>
      <c r="F48" s="127" t="s">
        <v>54</v>
      </c>
      <c r="G48" s="127"/>
      <c r="H48" s="127"/>
      <c r="I48" s="127" t="s">
        <v>31</v>
      </c>
      <c r="J48" s="127" t="s">
        <v>0</v>
      </c>
    </row>
    <row r="49" spans="1:10" ht="36.75" customHeight="1" x14ac:dyDescent="0.25">
      <c r="A49" s="123"/>
      <c r="B49" s="128" t="s">
        <v>55</v>
      </c>
      <c r="C49" s="190" t="s">
        <v>30</v>
      </c>
      <c r="D49" s="191"/>
      <c r="E49" s="191"/>
      <c r="F49" s="135" t="s">
        <v>55</v>
      </c>
      <c r="G49" s="136"/>
      <c r="H49" s="136"/>
      <c r="I49" s="136">
        <f>'01 03 Pol'!G8</f>
        <v>0</v>
      </c>
      <c r="J49" s="132" t="str">
        <f>IF(I50=0,"",I49/I50*100)</f>
        <v/>
      </c>
    </row>
    <row r="50" spans="1:10" ht="25.5" customHeight="1" x14ac:dyDescent="0.25">
      <c r="A50" s="124"/>
      <c r="B50" s="129" t="s">
        <v>1</v>
      </c>
      <c r="C50" s="130"/>
      <c r="D50" s="131"/>
      <c r="E50" s="131"/>
      <c r="F50" s="137"/>
      <c r="G50" s="138"/>
      <c r="H50" s="138"/>
      <c r="I50" s="138">
        <f>I49</f>
        <v>0</v>
      </c>
      <c r="J50" s="133" t="str">
        <f>J49</f>
        <v/>
      </c>
    </row>
    <row r="51" spans="1:10" x14ac:dyDescent="0.25">
      <c r="F51" s="87"/>
      <c r="G51" s="87"/>
      <c r="H51" s="87"/>
      <c r="I51" s="87"/>
      <c r="J51" s="134"/>
    </row>
    <row r="52" spans="1:10" x14ac:dyDescent="0.25">
      <c r="F52" s="87"/>
      <c r="G52" s="87"/>
      <c r="H52" s="87"/>
      <c r="I52" s="87"/>
      <c r="J52" s="134"/>
    </row>
    <row r="53" spans="1:10" x14ac:dyDescent="0.25">
      <c r="F53" s="87"/>
      <c r="G53" s="87"/>
      <c r="H53" s="87"/>
      <c r="I53" s="87"/>
      <c r="J53" s="134"/>
    </row>
  </sheetData>
  <sheetProtection algorithmName="SHA-512" hashValue="9Zp+mEPGEGY1ZdYkfritXXpverazFwIAeU17/FjYNoL7pN4YncjJw70sfUQ4VELQdHxX13DF6arBhja0f94ovQ==" saltValue="Pide2qDU8+ugbniLHZOhH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37" t="s">
        <v>7</v>
      </c>
      <c r="B1" s="237"/>
      <c r="C1" s="238"/>
      <c r="D1" s="237"/>
      <c r="E1" s="237"/>
      <c r="F1" s="237"/>
      <c r="G1" s="237"/>
    </row>
    <row r="2" spans="1:7" ht="24.9" customHeight="1" x14ac:dyDescent="0.25">
      <c r="A2" s="50" t="s">
        <v>8</v>
      </c>
      <c r="B2" s="49"/>
      <c r="C2" s="239"/>
      <c r="D2" s="239"/>
      <c r="E2" s="239"/>
      <c r="F2" s="239"/>
      <c r="G2" s="240"/>
    </row>
    <row r="3" spans="1:7" ht="24.9" customHeight="1" x14ac:dyDescent="0.25">
      <c r="A3" s="50" t="s">
        <v>9</v>
      </c>
      <c r="B3" s="49"/>
      <c r="C3" s="239"/>
      <c r="D3" s="239"/>
      <c r="E3" s="239"/>
      <c r="F3" s="239"/>
      <c r="G3" s="240"/>
    </row>
    <row r="4" spans="1:7" ht="24.9" customHeight="1" x14ac:dyDescent="0.25">
      <c r="A4" s="50" t="s">
        <v>10</v>
      </c>
      <c r="B4" s="49"/>
      <c r="C4" s="239"/>
      <c r="D4" s="239"/>
      <c r="E4" s="239"/>
      <c r="F4" s="239"/>
      <c r="G4" s="240"/>
    </row>
    <row r="5" spans="1:7" x14ac:dyDescent="0.25">
      <c r="B5" s="4"/>
      <c r="C5" s="5"/>
      <c r="D5" s="6"/>
    </row>
  </sheetData>
  <sheetProtection algorithmName="SHA-512" hashValue="Li9f1c7Z0FkoMTPQ070hZMoZZaKzeC0JGWo4zXl5TPMt5Pa/s0RQB5pvr8tEPBRc1sZ1sainr3eNssDUoRekvg==" saltValue="Pic3n2obsk8lKpJseEjhp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2645D-1F54-498A-B7EF-63B9DEE91416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3.2" outlineLevelRow="1" x14ac:dyDescent="0.25"/>
  <cols>
    <col min="1" max="1" width="3.44140625" customWidth="1"/>
    <col min="2" max="2" width="12.6640625" style="121" customWidth="1"/>
    <col min="3" max="3" width="38.33203125" style="12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1" t="s">
        <v>7</v>
      </c>
      <c r="B1" s="241"/>
      <c r="C1" s="241"/>
      <c r="D1" s="241"/>
      <c r="E1" s="241"/>
      <c r="F1" s="241"/>
      <c r="G1" s="241"/>
      <c r="AG1" t="s">
        <v>57</v>
      </c>
    </row>
    <row r="2" spans="1:60" ht="25.05" customHeight="1" x14ac:dyDescent="0.25">
      <c r="A2" s="50" t="s">
        <v>8</v>
      </c>
      <c r="B2" s="49" t="s">
        <v>43</v>
      </c>
      <c r="C2" s="242" t="s">
        <v>49</v>
      </c>
      <c r="D2" s="243"/>
      <c r="E2" s="243"/>
      <c r="F2" s="243"/>
      <c r="G2" s="244"/>
      <c r="AG2" t="s">
        <v>58</v>
      </c>
    </row>
    <row r="3" spans="1:60" ht="25.05" customHeight="1" x14ac:dyDescent="0.25">
      <c r="A3" s="50" t="s">
        <v>9</v>
      </c>
      <c r="B3" s="49" t="s">
        <v>45</v>
      </c>
      <c r="C3" s="242" t="s">
        <v>46</v>
      </c>
      <c r="D3" s="243"/>
      <c r="E3" s="243"/>
      <c r="F3" s="243"/>
      <c r="G3" s="244"/>
      <c r="AC3" s="121" t="s">
        <v>58</v>
      </c>
      <c r="AG3" t="s">
        <v>59</v>
      </c>
    </row>
    <row r="4" spans="1:60" ht="25.05" customHeight="1" x14ac:dyDescent="0.25">
      <c r="A4" s="140" t="s">
        <v>10</v>
      </c>
      <c r="B4" s="141" t="s">
        <v>43</v>
      </c>
      <c r="C4" s="245" t="s">
        <v>44</v>
      </c>
      <c r="D4" s="246"/>
      <c r="E4" s="246"/>
      <c r="F4" s="246"/>
      <c r="G4" s="247"/>
      <c r="AG4" t="s">
        <v>60</v>
      </c>
    </row>
    <row r="5" spans="1:60" x14ac:dyDescent="0.25">
      <c r="D5" s="10"/>
    </row>
    <row r="6" spans="1:60" ht="39.6" x14ac:dyDescent="0.25">
      <c r="A6" s="143" t="s">
        <v>61</v>
      </c>
      <c r="B6" s="145" t="s">
        <v>62</v>
      </c>
      <c r="C6" s="145" t="s">
        <v>63</v>
      </c>
      <c r="D6" s="144" t="s">
        <v>64</v>
      </c>
      <c r="E6" s="143" t="s">
        <v>65</v>
      </c>
      <c r="F6" s="142" t="s">
        <v>66</v>
      </c>
      <c r="G6" s="143" t="s">
        <v>31</v>
      </c>
      <c r="H6" s="146" t="s">
        <v>32</v>
      </c>
      <c r="I6" s="146" t="s">
        <v>67</v>
      </c>
      <c r="J6" s="146" t="s">
        <v>33</v>
      </c>
      <c r="K6" s="146" t="s">
        <v>68</v>
      </c>
      <c r="L6" s="146" t="s">
        <v>69</v>
      </c>
      <c r="M6" s="146" t="s">
        <v>70</v>
      </c>
      <c r="N6" s="146" t="s">
        <v>71</v>
      </c>
      <c r="O6" s="146" t="s">
        <v>72</v>
      </c>
      <c r="P6" s="146" t="s">
        <v>73</v>
      </c>
      <c r="Q6" s="146" t="s">
        <v>74</v>
      </c>
      <c r="R6" s="146" t="s">
        <v>75</v>
      </c>
      <c r="S6" s="146" t="s">
        <v>76</v>
      </c>
      <c r="T6" s="146" t="s">
        <v>77</v>
      </c>
      <c r="U6" s="146" t="s">
        <v>78</v>
      </c>
      <c r="V6" s="146" t="s">
        <v>79</v>
      </c>
      <c r="W6" s="146" t="s">
        <v>80</v>
      </c>
      <c r="X6" s="146" t="s">
        <v>81</v>
      </c>
      <c r="Y6" s="146" t="s">
        <v>82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59" t="s">
        <v>83</v>
      </c>
      <c r="B8" s="160" t="s">
        <v>55</v>
      </c>
      <c r="C8" s="178" t="s">
        <v>30</v>
      </c>
      <c r="D8" s="161"/>
      <c r="E8" s="162"/>
      <c r="F8" s="163"/>
      <c r="G8" s="164">
        <f>SUMIF(AG9:AG50,"&lt;&gt;NOR",G9:G50)</f>
        <v>0</v>
      </c>
      <c r="H8" s="158"/>
      <c r="I8" s="158">
        <f>SUM(I9:I50)</f>
        <v>0</v>
      </c>
      <c r="J8" s="158"/>
      <c r="K8" s="158">
        <f>SUM(K9:K50)</f>
        <v>0</v>
      </c>
      <c r="L8" s="158"/>
      <c r="M8" s="158">
        <f>SUM(M9:M50)</f>
        <v>0</v>
      </c>
      <c r="N8" s="157"/>
      <c r="O8" s="157">
        <f>SUM(O9:O50)</f>
        <v>0</v>
      </c>
      <c r="P8" s="157"/>
      <c r="Q8" s="157">
        <f>SUM(Q9:Q50)</f>
        <v>0</v>
      </c>
      <c r="R8" s="158"/>
      <c r="S8" s="158"/>
      <c r="T8" s="158"/>
      <c r="U8" s="158"/>
      <c r="V8" s="158">
        <f>SUM(V9:V50)</f>
        <v>0</v>
      </c>
      <c r="W8" s="158"/>
      <c r="X8" s="158"/>
      <c r="Y8" s="158"/>
      <c r="AG8" t="s">
        <v>84</v>
      </c>
    </row>
    <row r="9" spans="1:60" outlineLevel="1" x14ac:dyDescent="0.25">
      <c r="A9" s="172">
        <v>1</v>
      </c>
      <c r="B9" s="173" t="s">
        <v>85</v>
      </c>
      <c r="C9" s="179" t="s">
        <v>86</v>
      </c>
      <c r="D9" s="174" t="s">
        <v>87</v>
      </c>
      <c r="E9" s="175">
        <v>5</v>
      </c>
      <c r="F9" s="176"/>
      <c r="G9" s="177">
        <f t="shared" ref="G9:G50" si="0">ROUND(E9*F9,2)</f>
        <v>0</v>
      </c>
      <c r="H9" s="156"/>
      <c r="I9" s="155">
        <f t="shared" ref="I9:I50" si="1">ROUND(E9*H9,2)</f>
        <v>0</v>
      </c>
      <c r="J9" s="156"/>
      <c r="K9" s="155">
        <f t="shared" ref="K9:K50" si="2">ROUND(E9*J9,2)</f>
        <v>0</v>
      </c>
      <c r="L9" s="155">
        <v>21</v>
      </c>
      <c r="M9" s="155">
        <f t="shared" ref="M9:M50" si="3">G9*(1+L9/100)</f>
        <v>0</v>
      </c>
      <c r="N9" s="154">
        <v>0</v>
      </c>
      <c r="O9" s="154">
        <f t="shared" ref="O9:O50" si="4">ROUND(E9*N9,2)</f>
        <v>0</v>
      </c>
      <c r="P9" s="154">
        <v>0</v>
      </c>
      <c r="Q9" s="154">
        <f t="shared" ref="Q9:Q50" si="5">ROUND(E9*P9,2)</f>
        <v>0</v>
      </c>
      <c r="R9" s="155"/>
      <c r="S9" s="155" t="s">
        <v>88</v>
      </c>
      <c r="T9" s="155" t="s">
        <v>89</v>
      </c>
      <c r="U9" s="155">
        <v>0</v>
      </c>
      <c r="V9" s="155">
        <f t="shared" ref="V9:V50" si="6">ROUND(E9*U9,2)</f>
        <v>0</v>
      </c>
      <c r="W9" s="155"/>
      <c r="X9" s="155" t="s">
        <v>90</v>
      </c>
      <c r="Y9" s="155" t="s">
        <v>91</v>
      </c>
      <c r="Z9" s="147"/>
      <c r="AA9" s="147"/>
      <c r="AB9" s="147"/>
      <c r="AC9" s="147"/>
      <c r="AD9" s="147"/>
      <c r="AE9" s="147"/>
      <c r="AF9" s="147"/>
      <c r="AG9" s="147" t="s">
        <v>92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0.399999999999999" outlineLevel="1" x14ac:dyDescent="0.25">
      <c r="A10" s="172">
        <v>2</v>
      </c>
      <c r="B10" s="173" t="s">
        <v>93</v>
      </c>
      <c r="C10" s="179" t="s">
        <v>94</v>
      </c>
      <c r="D10" s="174" t="s">
        <v>87</v>
      </c>
      <c r="E10" s="175">
        <v>1</v>
      </c>
      <c r="F10" s="176"/>
      <c r="G10" s="177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4">
        <v>0</v>
      </c>
      <c r="O10" s="154">
        <f t="shared" si="4"/>
        <v>0</v>
      </c>
      <c r="P10" s="154">
        <v>0</v>
      </c>
      <c r="Q10" s="154">
        <f t="shared" si="5"/>
        <v>0</v>
      </c>
      <c r="R10" s="155"/>
      <c r="S10" s="155" t="s">
        <v>88</v>
      </c>
      <c r="T10" s="155" t="s">
        <v>89</v>
      </c>
      <c r="U10" s="155">
        <v>0</v>
      </c>
      <c r="V10" s="155">
        <f t="shared" si="6"/>
        <v>0</v>
      </c>
      <c r="W10" s="155"/>
      <c r="X10" s="155" t="s">
        <v>90</v>
      </c>
      <c r="Y10" s="155" t="s">
        <v>91</v>
      </c>
      <c r="Z10" s="147"/>
      <c r="AA10" s="147"/>
      <c r="AB10" s="147"/>
      <c r="AC10" s="147"/>
      <c r="AD10" s="147"/>
      <c r="AE10" s="147"/>
      <c r="AF10" s="147"/>
      <c r="AG10" s="147" t="s">
        <v>92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0.399999999999999" outlineLevel="1" x14ac:dyDescent="0.25">
      <c r="A11" s="172">
        <v>3</v>
      </c>
      <c r="B11" s="173" t="s">
        <v>95</v>
      </c>
      <c r="C11" s="179" t="s">
        <v>96</v>
      </c>
      <c r="D11" s="174" t="s">
        <v>87</v>
      </c>
      <c r="E11" s="175">
        <v>1</v>
      </c>
      <c r="F11" s="176"/>
      <c r="G11" s="177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4">
        <v>0</v>
      </c>
      <c r="O11" s="154">
        <f t="shared" si="4"/>
        <v>0</v>
      </c>
      <c r="P11" s="154">
        <v>0</v>
      </c>
      <c r="Q11" s="154">
        <f t="shared" si="5"/>
        <v>0</v>
      </c>
      <c r="R11" s="155"/>
      <c r="S11" s="155" t="s">
        <v>88</v>
      </c>
      <c r="T11" s="155" t="s">
        <v>89</v>
      </c>
      <c r="U11" s="155">
        <v>0</v>
      </c>
      <c r="V11" s="155">
        <f t="shared" si="6"/>
        <v>0</v>
      </c>
      <c r="W11" s="155"/>
      <c r="X11" s="155" t="s">
        <v>90</v>
      </c>
      <c r="Y11" s="155" t="s">
        <v>91</v>
      </c>
      <c r="Z11" s="147"/>
      <c r="AA11" s="147"/>
      <c r="AB11" s="147"/>
      <c r="AC11" s="147"/>
      <c r="AD11" s="147"/>
      <c r="AE11" s="147"/>
      <c r="AF11" s="147"/>
      <c r="AG11" s="147" t="s">
        <v>92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0.399999999999999" outlineLevel="1" x14ac:dyDescent="0.25">
      <c r="A12" s="172">
        <v>4</v>
      </c>
      <c r="B12" s="173" t="s">
        <v>97</v>
      </c>
      <c r="C12" s="179" t="s">
        <v>98</v>
      </c>
      <c r="D12" s="174" t="s">
        <v>87</v>
      </c>
      <c r="E12" s="175">
        <v>1</v>
      </c>
      <c r="F12" s="176"/>
      <c r="G12" s="177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4">
        <v>0</v>
      </c>
      <c r="O12" s="154">
        <f t="shared" si="4"/>
        <v>0</v>
      </c>
      <c r="P12" s="154">
        <v>0</v>
      </c>
      <c r="Q12" s="154">
        <f t="shared" si="5"/>
        <v>0</v>
      </c>
      <c r="R12" s="155"/>
      <c r="S12" s="155" t="s">
        <v>88</v>
      </c>
      <c r="T12" s="155" t="s">
        <v>89</v>
      </c>
      <c r="U12" s="155">
        <v>0</v>
      </c>
      <c r="V12" s="155">
        <f t="shared" si="6"/>
        <v>0</v>
      </c>
      <c r="W12" s="155"/>
      <c r="X12" s="155" t="s">
        <v>90</v>
      </c>
      <c r="Y12" s="155" t="s">
        <v>91</v>
      </c>
      <c r="Z12" s="147"/>
      <c r="AA12" s="147"/>
      <c r="AB12" s="147"/>
      <c r="AC12" s="147"/>
      <c r="AD12" s="147"/>
      <c r="AE12" s="147"/>
      <c r="AF12" s="147"/>
      <c r="AG12" s="147" t="s">
        <v>92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0.399999999999999" outlineLevel="1" x14ac:dyDescent="0.25">
      <c r="A13" s="172">
        <v>5</v>
      </c>
      <c r="B13" s="173" t="s">
        <v>99</v>
      </c>
      <c r="C13" s="179" t="s">
        <v>100</v>
      </c>
      <c r="D13" s="174" t="s">
        <v>87</v>
      </c>
      <c r="E13" s="175">
        <v>1</v>
      </c>
      <c r="F13" s="176"/>
      <c r="G13" s="177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54">
        <v>0</v>
      </c>
      <c r="O13" s="154">
        <f t="shared" si="4"/>
        <v>0</v>
      </c>
      <c r="P13" s="154">
        <v>0</v>
      </c>
      <c r="Q13" s="154">
        <f t="shared" si="5"/>
        <v>0</v>
      </c>
      <c r="R13" s="155"/>
      <c r="S13" s="155" t="s">
        <v>88</v>
      </c>
      <c r="T13" s="155" t="s">
        <v>89</v>
      </c>
      <c r="U13" s="155">
        <v>0</v>
      </c>
      <c r="V13" s="155">
        <f t="shared" si="6"/>
        <v>0</v>
      </c>
      <c r="W13" s="155"/>
      <c r="X13" s="155" t="s">
        <v>90</v>
      </c>
      <c r="Y13" s="155" t="s">
        <v>91</v>
      </c>
      <c r="Z13" s="147"/>
      <c r="AA13" s="147"/>
      <c r="AB13" s="147"/>
      <c r="AC13" s="147"/>
      <c r="AD13" s="147"/>
      <c r="AE13" s="147"/>
      <c r="AF13" s="147"/>
      <c r="AG13" s="147" t="s">
        <v>92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0.399999999999999" outlineLevel="1" x14ac:dyDescent="0.25">
      <c r="A14" s="172">
        <v>6</v>
      </c>
      <c r="B14" s="173" t="s">
        <v>101</v>
      </c>
      <c r="C14" s="179" t="s">
        <v>102</v>
      </c>
      <c r="D14" s="174" t="s">
        <v>87</v>
      </c>
      <c r="E14" s="175">
        <v>1</v>
      </c>
      <c r="F14" s="176"/>
      <c r="G14" s="177">
        <f t="shared" si="0"/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54">
        <v>0</v>
      </c>
      <c r="O14" s="154">
        <f t="shared" si="4"/>
        <v>0</v>
      </c>
      <c r="P14" s="154">
        <v>0</v>
      </c>
      <c r="Q14" s="154">
        <f t="shared" si="5"/>
        <v>0</v>
      </c>
      <c r="R14" s="155"/>
      <c r="S14" s="155" t="s">
        <v>88</v>
      </c>
      <c r="T14" s="155" t="s">
        <v>89</v>
      </c>
      <c r="U14" s="155">
        <v>0</v>
      </c>
      <c r="V14" s="155">
        <f t="shared" si="6"/>
        <v>0</v>
      </c>
      <c r="W14" s="155"/>
      <c r="X14" s="155" t="s">
        <v>90</v>
      </c>
      <c r="Y14" s="155" t="s">
        <v>91</v>
      </c>
      <c r="Z14" s="147"/>
      <c r="AA14" s="147"/>
      <c r="AB14" s="147"/>
      <c r="AC14" s="147"/>
      <c r="AD14" s="147"/>
      <c r="AE14" s="147"/>
      <c r="AF14" s="147"/>
      <c r="AG14" s="147" t="s">
        <v>92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5">
      <c r="A15" s="172">
        <v>7</v>
      </c>
      <c r="B15" s="173" t="s">
        <v>103</v>
      </c>
      <c r="C15" s="179" t="s">
        <v>104</v>
      </c>
      <c r="D15" s="174" t="s">
        <v>87</v>
      </c>
      <c r="E15" s="175">
        <v>1</v>
      </c>
      <c r="F15" s="176"/>
      <c r="G15" s="177">
        <f t="shared" si="0"/>
        <v>0</v>
      </c>
      <c r="H15" s="156"/>
      <c r="I15" s="155">
        <f t="shared" si="1"/>
        <v>0</v>
      </c>
      <c r="J15" s="156"/>
      <c r="K15" s="155">
        <f t="shared" si="2"/>
        <v>0</v>
      </c>
      <c r="L15" s="155">
        <v>21</v>
      </c>
      <c r="M15" s="155">
        <f t="shared" si="3"/>
        <v>0</v>
      </c>
      <c r="N15" s="154">
        <v>0</v>
      </c>
      <c r="O15" s="154">
        <f t="shared" si="4"/>
        <v>0</v>
      </c>
      <c r="P15" s="154">
        <v>0</v>
      </c>
      <c r="Q15" s="154">
        <f t="shared" si="5"/>
        <v>0</v>
      </c>
      <c r="R15" s="155"/>
      <c r="S15" s="155" t="s">
        <v>88</v>
      </c>
      <c r="T15" s="155" t="s">
        <v>89</v>
      </c>
      <c r="U15" s="155">
        <v>0</v>
      </c>
      <c r="V15" s="155">
        <f t="shared" si="6"/>
        <v>0</v>
      </c>
      <c r="W15" s="155"/>
      <c r="X15" s="155" t="s">
        <v>90</v>
      </c>
      <c r="Y15" s="155" t="s">
        <v>91</v>
      </c>
      <c r="Z15" s="147"/>
      <c r="AA15" s="147"/>
      <c r="AB15" s="147"/>
      <c r="AC15" s="147"/>
      <c r="AD15" s="147"/>
      <c r="AE15" s="147"/>
      <c r="AF15" s="147"/>
      <c r="AG15" s="147" t="s">
        <v>92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0.399999999999999" outlineLevel="1" x14ac:dyDescent="0.25">
      <c r="A16" s="172">
        <v>8</v>
      </c>
      <c r="B16" s="173" t="s">
        <v>105</v>
      </c>
      <c r="C16" s="179" t="s">
        <v>106</v>
      </c>
      <c r="D16" s="174" t="s">
        <v>87</v>
      </c>
      <c r="E16" s="175">
        <v>1</v>
      </c>
      <c r="F16" s="176"/>
      <c r="G16" s="177">
        <f t="shared" si="0"/>
        <v>0</v>
      </c>
      <c r="H16" s="156"/>
      <c r="I16" s="155">
        <f t="shared" si="1"/>
        <v>0</v>
      </c>
      <c r="J16" s="156"/>
      <c r="K16" s="155">
        <f t="shared" si="2"/>
        <v>0</v>
      </c>
      <c r="L16" s="155">
        <v>21</v>
      </c>
      <c r="M16" s="155">
        <f t="shared" si="3"/>
        <v>0</v>
      </c>
      <c r="N16" s="154">
        <v>0</v>
      </c>
      <c r="O16" s="154">
        <f t="shared" si="4"/>
        <v>0</v>
      </c>
      <c r="P16" s="154">
        <v>0</v>
      </c>
      <c r="Q16" s="154">
        <f t="shared" si="5"/>
        <v>0</v>
      </c>
      <c r="R16" s="155"/>
      <c r="S16" s="155" t="s">
        <v>88</v>
      </c>
      <c r="T16" s="155" t="s">
        <v>89</v>
      </c>
      <c r="U16" s="155">
        <v>0</v>
      </c>
      <c r="V16" s="155">
        <f t="shared" si="6"/>
        <v>0</v>
      </c>
      <c r="W16" s="155"/>
      <c r="X16" s="155" t="s">
        <v>90</v>
      </c>
      <c r="Y16" s="155" t="s">
        <v>91</v>
      </c>
      <c r="Z16" s="147"/>
      <c r="AA16" s="147"/>
      <c r="AB16" s="147"/>
      <c r="AC16" s="147"/>
      <c r="AD16" s="147"/>
      <c r="AE16" s="147"/>
      <c r="AF16" s="147"/>
      <c r="AG16" s="147" t="s">
        <v>92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30.6" outlineLevel="1" x14ac:dyDescent="0.25">
      <c r="A17" s="172">
        <v>9</v>
      </c>
      <c r="B17" s="173" t="s">
        <v>107</v>
      </c>
      <c r="C17" s="179" t="s">
        <v>108</v>
      </c>
      <c r="D17" s="174" t="s">
        <v>87</v>
      </c>
      <c r="E17" s="175">
        <v>1</v>
      </c>
      <c r="F17" s="176"/>
      <c r="G17" s="177">
        <f t="shared" si="0"/>
        <v>0</v>
      </c>
      <c r="H17" s="156"/>
      <c r="I17" s="155">
        <f t="shared" si="1"/>
        <v>0</v>
      </c>
      <c r="J17" s="156"/>
      <c r="K17" s="155">
        <f t="shared" si="2"/>
        <v>0</v>
      </c>
      <c r="L17" s="155">
        <v>21</v>
      </c>
      <c r="M17" s="155">
        <f t="shared" si="3"/>
        <v>0</v>
      </c>
      <c r="N17" s="154">
        <v>0</v>
      </c>
      <c r="O17" s="154">
        <f t="shared" si="4"/>
        <v>0</v>
      </c>
      <c r="P17" s="154">
        <v>0</v>
      </c>
      <c r="Q17" s="154">
        <f t="shared" si="5"/>
        <v>0</v>
      </c>
      <c r="R17" s="155"/>
      <c r="S17" s="155" t="s">
        <v>88</v>
      </c>
      <c r="T17" s="155" t="s">
        <v>89</v>
      </c>
      <c r="U17" s="155">
        <v>0</v>
      </c>
      <c r="V17" s="155">
        <f t="shared" si="6"/>
        <v>0</v>
      </c>
      <c r="W17" s="155"/>
      <c r="X17" s="155" t="s">
        <v>90</v>
      </c>
      <c r="Y17" s="155" t="s">
        <v>91</v>
      </c>
      <c r="Z17" s="147"/>
      <c r="AA17" s="147"/>
      <c r="AB17" s="147"/>
      <c r="AC17" s="147"/>
      <c r="AD17" s="147"/>
      <c r="AE17" s="147"/>
      <c r="AF17" s="147"/>
      <c r="AG17" s="147" t="s">
        <v>92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0.399999999999999" outlineLevel="1" x14ac:dyDescent="0.25">
      <c r="A18" s="172">
        <v>10</v>
      </c>
      <c r="B18" s="173" t="s">
        <v>109</v>
      </c>
      <c r="C18" s="179" t="s">
        <v>110</v>
      </c>
      <c r="D18" s="174" t="s">
        <v>87</v>
      </c>
      <c r="E18" s="175">
        <v>1</v>
      </c>
      <c r="F18" s="176"/>
      <c r="G18" s="177">
        <f t="shared" si="0"/>
        <v>0</v>
      </c>
      <c r="H18" s="156"/>
      <c r="I18" s="155">
        <f t="shared" si="1"/>
        <v>0</v>
      </c>
      <c r="J18" s="156"/>
      <c r="K18" s="155">
        <f t="shared" si="2"/>
        <v>0</v>
      </c>
      <c r="L18" s="155">
        <v>21</v>
      </c>
      <c r="M18" s="155">
        <f t="shared" si="3"/>
        <v>0</v>
      </c>
      <c r="N18" s="154">
        <v>0</v>
      </c>
      <c r="O18" s="154">
        <f t="shared" si="4"/>
        <v>0</v>
      </c>
      <c r="P18" s="154">
        <v>0</v>
      </c>
      <c r="Q18" s="154">
        <f t="shared" si="5"/>
        <v>0</v>
      </c>
      <c r="R18" s="155"/>
      <c r="S18" s="155" t="s">
        <v>88</v>
      </c>
      <c r="T18" s="155" t="s">
        <v>89</v>
      </c>
      <c r="U18" s="155">
        <v>0</v>
      </c>
      <c r="V18" s="155">
        <f t="shared" si="6"/>
        <v>0</v>
      </c>
      <c r="W18" s="155"/>
      <c r="X18" s="155" t="s">
        <v>90</v>
      </c>
      <c r="Y18" s="155" t="s">
        <v>91</v>
      </c>
      <c r="Z18" s="147"/>
      <c r="AA18" s="147"/>
      <c r="AB18" s="147"/>
      <c r="AC18" s="147"/>
      <c r="AD18" s="147"/>
      <c r="AE18" s="147"/>
      <c r="AF18" s="147"/>
      <c r="AG18" s="147" t="s">
        <v>92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0.399999999999999" outlineLevel="1" x14ac:dyDescent="0.25">
      <c r="A19" s="172">
        <v>11</v>
      </c>
      <c r="B19" s="173" t="s">
        <v>111</v>
      </c>
      <c r="C19" s="179" t="s">
        <v>112</v>
      </c>
      <c r="D19" s="174" t="s">
        <v>87</v>
      </c>
      <c r="E19" s="175">
        <v>1</v>
      </c>
      <c r="F19" s="176"/>
      <c r="G19" s="177">
        <f t="shared" si="0"/>
        <v>0</v>
      </c>
      <c r="H19" s="156"/>
      <c r="I19" s="155">
        <f t="shared" si="1"/>
        <v>0</v>
      </c>
      <c r="J19" s="156"/>
      <c r="K19" s="155">
        <f t="shared" si="2"/>
        <v>0</v>
      </c>
      <c r="L19" s="155">
        <v>21</v>
      </c>
      <c r="M19" s="155">
        <f t="shared" si="3"/>
        <v>0</v>
      </c>
      <c r="N19" s="154">
        <v>0</v>
      </c>
      <c r="O19" s="154">
        <f t="shared" si="4"/>
        <v>0</v>
      </c>
      <c r="P19" s="154">
        <v>0</v>
      </c>
      <c r="Q19" s="154">
        <f t="shared" si="5"/>
        <v>0</v>
      </c>
      <c r="R19" s="155"/>
      <c r="S19" s="155" t="s">
        <v>88</v>
      </c>
      <c r="T19" s="155" t="s">
        <v>89</v>
      </c>
      <c r="U19" s="155">
        <v>0</v>
      </c>
      <c r="V19" s="155">
        <f t="shared" si="6"/>
        <v>0</v>
      </c>
      <c r="W19" s="155"/>
      <c r="X19" s="155" t="s">
        <v>90</v>
      </c>
      <c r="Y19" s="155" t="s">
        <v>91</v>
      </c>
      <c r="Z19" s="147"/>
      <c r="AA19" s="147"/>
      <c r="AB19" s="147"/>
      <c r="AC19" s="147"/>
      <c r="AD19" s="147"/>
      <c r="AE19" s="147"/>
      <c r="AF19" s="147"/>
      <c r="AG19" s="147" t="s">
        <v>92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0.399999999999999" outlineLevel="1" x14ac:dyDescent="0.25">
      <c r="A20" s="172">
        <v>12</v>
      </c>
      <c r="B20" s="173" t="s">
        <v>113</v>
      </c>
      <c r="C20" s="179" t="s">
        <v>114</v>
      </c>
      <c r="D20" s="174" t="s">
        <v>115</v>
      </c>
      <c r="E20" s="175">
        <v>1</v>
      </c>
      <c r="F20" s="176"/>
      <c r="G20" s="177">
        <f t="shared" si="0"/>
        <v>0</v>
      </c>
      <c r="H20" s="156"/>
      <c r="I20" s="155">
        <f t="shared" si="1"/>
        <v>0</v>
      </c>
      <c r="J20" s="156"/>
      <c r="K20" s="155">
        <f t="shared" si="2"/>
        <v>0</v>
      </c>
      <c r="L20" s="155">
        <v>21</v>
      </c>
      <c r="M20" s="155">
        <f t="shared" si="3"/>
        <v>0</v>
      </c>
      <c r="N20" s="154">
        <v>0</v>
      </c>
      <c r="O20" s="154">
        <f t="shared" si="4"/>
        <v>0</v>
      </c>
      <c r="P20" s="154">
        <v>0</v>
      </c>
      <c r="Q20" s="154">
        <f t="shared" si="5"/>
        <v>0</v>
      </c>
      <c r="R20" s="155"/>
      <c r="S20" s="155" t="s">
        <v>88</v>
      </c>
      <c r="T20" s="155" t="s">
        <v>89</v>
      </c>
      <c r="U20" s="155">
        <v>0</v>
      </c>
      <c r="V20" s="155">
        <f t="shared" si="6"/>
        <v>0</v>
      </c>
      <c r="W20" s="155"/>
      <c r="X20" s="155" t="s">
        <v>90</v>
      </c>
      <c r="Y20" s="155" t="s">
        <v>91</v>
      </c>
      <c r="Z20" s="147"/>
      <c r="AA20" s="147"/>
      <c r="AB20" s="147"/>
      <c r="AC20" s="147"/>
      <c r="AD20" s="147"/>
      <c r="AE20" s="147"/>
      <c r="AF20" s="147"/>
      <c r="AG20" s="147" t="s">
        <v>92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0.399999999999999" outlineLevel="1" x14ac:dyDescent="0.25">
      <c r="A21" s="172">
        <v>13</v>
      </c>
      <c r="B21" s="173" t="s">
        <v>116</v>
      </c>
      <c r="C21" s="179" t="s">
        <v>117</v>
      </c>
      <c r="D21" s="174" t="s">
        <v>115</v>
      </c>
      <c r="E21" s="175">
        <v>1</v>
      </c>
      <c r="F21" s="176"/>
      <c r="G21" s="177">
        <f t="shared" si="0"/>
        <v>0</v>
      </c>
      <c r="H21" s="156"/>
      <c r="I21" s="155">
        <f t="shared" si="1"/>
        <v>0</v>
      </c>
      <c r="J21" s="156"/>
      <c r="K21" s="155">
        <f t="shared" si="2"/>
        <v>0</v>
      </c>
      <c r="L21" s="155">
        <v>21</v>
      </c>
      <c r="M21" s="155">
        <f t="shared" si="3"/>
        <v>0</v>
      </c>
      <c r="N21" s="154">
        <v>0</v>
      </c>
      <c r="O21" s="154">
        <f t="shared" si="4"/>
        <v>0</v>
      </c>
      <c r="P21" s="154">
        <v>0</v>
      </c>
      <c r="Q21" s="154">
        <f t="shared" si="5"/>
        <v>0</v>
      </c>
      <c r="R21" s="155"/>
      <c r="S21" s="155" t="s">
        <v>88</v>
      </c>
      <c r="T21" s="155" t="s">
        <v>89</v>
      </c>
      <c r="U21" s="155">
        <v>0</v>
      </c>
      <c r="V21" s="155">
        <f t="shared" si="6"/>
        <v>0</v>
      </c>
      <c r="W21" s="155"/>
      <c r="X21" s="155" t="s">
        <v>90</v>
      </c>
      <c r="Y21" s="155" t="s">
        <v>91</v>
      </c>
      <c r="Z21" s="147"/>
      <c r="AA21" s="147"/>
      <c r="AB21" s="147"/>
      <c r="AC21" s="147"/>
      <c r="AD21" s="147"/>
      <c r="AE21" s="147"/>
      <c r="AF21" s="147"/>
      <c r="AG21" s="147" t="s">
        <v>92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0.399999999999999" outlineLevel="1" x14ac:dyDescent="0.25">
      <c r="A22" s="172">
        <v>14</v>
      </c>
      <c r="B22" s="173" t="s">
        <v>118</v>
      </c>
      <c r="C22" s="179" t="s">
        <v>112</v>
      </c>
      <c r="D22" s="174" t="s">
        <v>87</v>
      </c>
      <c r="E22" s="175">
        <v>2</v>
      </c>
      <c r="F22" s="176"/>
      <c r="G22" s="177">
        <f t="shared" si="0"/>
        <v>0</v>
      </c>
      <c r="H22" s="156"/>
      <c r="I22" s="155">
        <f t="shared" si="1"/>
        <v>0</v>
      </c>
      <c r="J22" s="156"/>
      <c r="K22" s="155">
        <f t="shared" si="2"/>
        <v>0</v>
      </c>
      <c r="L22" s="155">
        <v>21</v>
      </c>
      <c r="M22" s="155">
        <f t="shared" si="3"/>
        <v>0</v>
      </c>
      <c r="N22" s="154">
        <v>0</v>
      </c>
      <c r="O22" s="154">
        <f t="shared" si="4"/>
        <v>0</v>
      </c>
      <c r="P22" s="154">
        <v>0</v>
      </c>
      <c r="Q22" s="154">
        <f t="shared" si="5"/>
        <v>0</v>
      </c>
      <c r="R22" s="155"/>
      <c r="S22" s="155" t="s">
        <v>88</v>
      </c>
      <c r="T22" s="155" t="s">
        <v>89</v>
      </c>
      <c r="U22" s="155">
        <v>0</v>
      </c>
      <c r="V22" s="155">
        <f t="shared" si="6"/>
        <v>0</v>
      </c>
      <c r="W22" s="155"/>
      <c r="X22" s="155" t="s">
        <v>90</v>
      </c>
      <c r="Y22" s="155" t="s">
        <v>91</v>
      </c>
      <c r="Z22" s="147"/>
      <c r="AA22" s="147"/>
      <c r="AB22" s="147"/>
      <c r="AC22" s="147"/>
      <c r="AD22" s="147"/>
      <c r="AE22" s="147"/>
      <c r="AF22" s="147"/>
      <c r="AG22" s="147" t="s">
        <v>92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0.399999999999999" outlineLevel="1" x14ac:dyDescent="0.25">
      <c r="A23" s="172">
        <v>15</v>
      </c>
      <c r="B23" s="173" t="s">
        <v>119</v>
      </c>
      <c r="C23" s="179" t="s">
        <v>120</v>
      </c>
      <c r="D23" s="174" t="s">
        <v>87</v>
      </c>
      <c r="E23" s="175">
        <v>1</v>
      </c>
      <c r="F23" s="176"/>
      <c r="G23" s="177">
        <f t="shared" si="0"/>
        <v>0</v>
      </c>
      <c r="H23" s="156"/>
      <c r="I23" s="155">
        <f t="shared" si="1"/>
        <v>0</v>
      </c>
      <c r="J23" s="156"/>
      <c r="K23" s="155">
        <f t="shared" si="2"/>
        <v>0</v>
      </c>
      <c r="L23" s="155">
        <v>21</v>
      </c>
      <c r="M23" s="155">
        <f t="shared" si="3"/>
        <v>0</v>
      </c>
      <c r="N23" s="154">
        <v>0</v>
      </c>
      <c r="O23" s="154">
        <f t="shared" si="4"/>
        <v>0</v>
      </c>
      <c r="P23" s="154">
        <v>0</v>
      </c>
      <c r="Q23" s="154">
        <f t="shared" si="5"/>
        <v>0</v>
      </c>
      <c r="R23" s="155"/>
      <c r="S23" s="155" t="s">
        <v>88</v>
      </c>
      <c r="T23" s="155" t="s">
        <v>89</v>
      </c>
      <c r="U23" s="155">
        <v>0</v>
      </c>
      <c r="V23" s="155">
        <f t="shared" si="6"/>
        <v>0</v>
      </c>
      <c r="W23" s="155"/>
      <c r="X23" s="155" t="s">
        <v>90</v>
      </c>
      <c r="Y23" s="155" t="s">
        <v>91</v>
      </c>
      <c r="Z23" s="147"/>
      <c r="AA23" s="147"/>
      <c r="AB23" s="147"/>
      <c r="AC23" s="147"/>
      <c r="AD23" s="147"/>
      <c r="AE23" s="147"/>
      <c r="AF23" s="147"/>
      <c r="AG23" s="147" t="s">
        <v>92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0.399999999999999" outlineLevel="1" x14ac:dyDescent="0.25">
      <c r="A24" s="172">
        <v>16</v>
      </c>
      <c r="B24" s="173" t="s">
        <v>121</v>
      </c>
      <c r="C24" s="179" t="s">
        <v>122</v>
      </c>
      <c r="D24" s="174" t="s">
        <v>87</v>
      </c>
      <c r="E24" s="175">
        <v>1</v>
      </c>
      <c r="F24" s="176"/>
      <c r="G24" s="177">
        <f t="shared" si="0"/>
        <v>0</v>
      </c>
      <c r="H24" s="156"/>
      <c r="I24" s="155">
        <f t="shared" si="1"/>
        <v>0</v>
      </c>
      <c r="J24" s="156"/>
      <c r="K24" s="155">
        <f t="shared" si="2"/>
        <v>0</v>
      </c>
      <c r="L24" s="155">
        <v>21</v>
      </c>
      <c r="M24" s="155">
        <f t="shared" si="3"/>
        <v>0</v>
      </c>
      <c r="N24" s="154">
        <v>0</v>
      </c>
      <c r="O24" s="154">
        <f t="shared" si="4"/>
        <v>0</v>
      </c>
      <c r="P24" s="154">
        <v>0</v>
      </c>
      <c r="Q24" s="154">
        <f t="shared" si="5"/>
        <v>0</v>
      </c>
      <c r="R24" s="155"/>
      <c r="S24" s="155" t="s">
        <v>88</v>
      </c>
      <c r="T24" s="155" t="s">
        <v>89</v>
      </c>
      <c r="U24" s="155">
        <v>0</v>
      </c>
      <c r="V24" s="155">
        <f t="shared" si="6"/>
        <v>0</v>
      </c>
      <c r="W24" s="155"/>
      <c r="X24" s="155" t="s">
        <v>90</v>
      </c>
      <c r="Y24" s="155" t="s">
        <v>91</v>
      </c>
      <c r="Z24" s="147"/>
      <c r="AA24" s="147"/>
      <c r="AB24" s="147"/>
      <c r="AC24" s="147"/>
      <c r="AD24" s="147"/>
      <c r="AE24" s="147"/>
      <c r="AF24" s="147"/>
      <c r="AG24" s="147" t="s">
        <v>92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0.399999999999999" outlineLevel="1" x14ac:dyDescent="0.25">
      <c r="A25" s="172">
        <v>17</v>
      </c>
      <c r="B25" s="173" t="s">
        <v>123</v>
      </c>
      <c r="C25" s="179" t="s">
        <v>124</v>
      </c>
      <c r="D25" s="174" t="s">
        <v>87</v>
      </c>
      <c r="E25" s="175">
        <v>1</v>
      </c>
      <c r="F25" s="176"/>
      <c r="G25" s="177">
        <f t="shared" si="0"/>
        <v>0</v>
      </c>
      <c r="H25" s="156"/>
      <c r="I25" s="155">
        <f t="shared" si="1"/>
        <v>0</v>
      </c>
      <c r="J25" s="156"/>
      <c r="K25" s="155">
        <f t="shared" si="2"/>
        <v>0</v>
      </c>
      <c r="L25" s="155">
        <v>21</v>
      </c>
      <c r="M25" s="155">
        <f t="shared" si="3"/>
        <v>0</v>
      </c>
      <c r="N25" s="154">
        <v>0</v>
      </c>
      <c r="O25" s="154">
        <f t="shared" si="4"/>
        <v>0</v>
      </c>
      <c r="P25" s="154">
        <v>0</v>
      </c>
      <c r="Q25" s="154">
        <f t="shared" si="5"/>
        <v>0</v>
      </c>
      <c r="R25" s="155"/>
      <c r="S25" s="155" t="s">
        <v>88</v>
      </c>
      <c r="T25" s="155" t="s">
        <v>89</v>
      </c>
      <c r="U25" s="155">
        <v>0</v>
      </c>
      <c r="V25" s="155">
        <f t="shared" si="6"/>
        <v>0</v>
      </c>
      <c r="W25" s="155"/>
      <c r="X25" s="155" t="s">
        <v>90</v>
      </c>
      <c r="Y25" s="155" t="s">
        <v>91</v>
      </c>
      <c r="Z25" s="147"/>
      <c r="AA25" s="147"/>
      <c r="AB25" s="147"/>
      <c r="AC25" s="147"/>
      <c r="AD25" s="147"/>
      <c r="AE25" s="147"/>
      <c r="AF25" s="147"/>
      <c r="AG25" s="147" t="s">
        <v>92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ht="20.399999999999999" outlineLevel="1" x14ac:dyDescent="0.25">
      <c r="A26" s="172">
        <v>18</v>
      </c>
      <c r="B26" s="173" t="s">
        <v>125</v>
      </c>
      <c r="C26" s="179" t="s">
        <v>126</v>
      </c>
      <c r="D26" s="174" t="s">
        <v>87</v>
      </c>
      <c r="E26" s="175">
        <v>1</v>
      </c>
      <c r="F26" s="176"/>
      <c r="G26" s="177">
        <f t="shared" si="0"/>
        <v>0</v>
      </c>
      <c r="H26" s="156"/>
      <c r="I26" s="155">
        <f t="shared" si="1"/>
        <v>0</v>
      </c>
      <c r="J26" s="156"/>
      <c r="K26" s="155">
        <f t="shared" si="2"/>
        <v>0</v>
      </c>
      <c r="L26" s="155">
        <v>21</v>
      </c>
      <c r="M26" s="155">
        <f t="shared" si="3"/>
        <v>0</v>
      </c>
      <c r="N26" s="154">
        <v>0</v>
      </c>
      <c r="O26" s="154">
        <f t="shared" si="4"/>
        <v>0</v>
      </c>
      <c r="P26" s="154">
        <v>0</v>
      </c>
      <c r="Q26" s="154">
        <f t="shared" si="5"/>
        <v>0</v>
      </c>
      <c r="R26" s="155"/>
      <c r="S26" s="155" t="s">
        <v>88</v>
      </c>
      <c r="T26" s="155" t="s">
        <v>89</v>
      </c>
      <c r="U26" s="155">
        <v>0</v>
      </c>
      <c r="V26" s="155">
        <f t="shared" si="6"/>
        <v>0</v>
      </c>
      <c r="W26" s="155"/>
      <c r="X26" s="155" t="s">
        <v>90</v>
      </c>
      <c r="Y26" s="155" t="s">
        <v>91</v>
      </c>
      <c r="Z26" s="147"/>
      <c r="AA26" s="147"/>
      <c r="AB26" s="147"/>
      <c r="AC26" s="147"/>
      <c r="AD26" s="147"/>
      <c r="AE26" s="147"/>
      <c r="AF26" s="147"/>
      <c r="AG26" s="147" t="s">
        <v>92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0.399999999999999" outlineLevel="1" x14ac:dyDescent="0.25">
      <c r="A27" s="172">
        <v>19</v>
      </c>
      <c r="B27" s="173" t="s">
        <v>127</v>
      </c>
      <c r="C27" s="179" t="s">
        <v>128</v>
      </c>
      <c r="D27" s="174" t="s">
        <v>87</v>
      </c>
      <c r="E27" s="175">
        <v>1</v>
      </c>
      <c r="F27" s="176"/>
      <c r="G27" s="177">
        <f t="shared" si="0"/>
        <v>0</v>
      </c>
      <c r="H27" s="156"/>
      <c r="I27" s="155">
        <f t="shared" si="1"/>
        <v>0</v>
      </c>
      <c r="J27" s="156"/>
      <c r="K27" s="155">
        <f t="shared" si="2"/>
        <v>0</v>
      </c>
      <c r="L27" s="155">
        <v>21</v>
      </c>
      <c r="M27" s="155">
        <f t="shared" si="3"/>
        <v>0</v>
      </c>
      <c r="N27" s="154">
        <v>0</v>
      </c>
      <c r="O27" s="154">
        <f t="shared" si="4"/>
        <v>0</v>
      </c>
      <c r="P27" s="154">
        <v>0</v>
      </c>
      <c r="Q27" s="154">
        <f t="shared" si="5"/>
        <v>0</v>
      </c>
      <c r="R27" s="155"/>
      <c r="S27" s="155" t="s">
        <v>88</v>
      </c>
      <c r="T27" s="155" t="s">
        <v>89</v>
      </c>
      <c r="U27" s="155">
        <v>0</v>
      </c>
      <c r="V27" s="155">
        <f t="shared" si="6"/>
        <v>0</v>
      </c>
      <c r="W27" s="155"/>
      <c r="X27" s="155" t="s">
        <v>90</v>
      </c>
      <c r="Y27" s="155" t="s">
        <v>91</v>
      </c>
      <c r="Z27" s="147"/>
      <c r="AA27" s="147"/>
      <c r="AB27" s="147"/>
      <c r="AC27" s="147"/>
      <c r="AD27" s="147"/>
      <c r="AE27" s="147"/>
      <c r="AF27" s="147"/>
      <c r="AG27" s="147" t="s">
        <v>92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0.399999999999999" outlineLevel="1" x14ac:dyDescent="0.25">
      <c r="A28" s="172">
        <v>20</v>
      </c>
      <c r="B28" s="173" t="s">
        <v>129</v>
      </c>
      <c r="C28" s="179" t="s">
        <v>130</v>
      </c>
      <c r="D28" s="174" t="s">
        <v>87</v>
      </c>
      <c r="E28" s="175">
        <v>1</v>
      </c>
      <c r="F28" s="176"/>
      <c r="G28" s="177">
        <f t="shared" si="0"/>
        <v>0</v>
      </c>
      <c r="H28" s="156"/>
      <c r="I28" s="155">
        <f t="shared" si="1"/>
        <v>0</v>
      </c>
      <c r="J28" s="156"/>
      <c r="K28" s="155">
        <f t="shared" si="2"/>
        <v>0</v>
      </c>
      <c r="L28" s="155">
        <v>21</v>
      </c>
      <c r="M28" s="155">
        <f t="shared" si="3"/>
        <v>0</v>
      </c>
      <c r="N28" s="154">
        <v>0</v>
      </c>
      <c r="O28" s="154">
        <f t="shared" si="4"/>
        <v>0</v>
      </c>
      <c r="P28" s="154">
        <v>0</v>
      </c>
      <c r="Q28" s="154">
        <f t="shared" si="5"/>
        <v>0</v>
      </c>
      <c r="R28" s="155"/>
      <c r="S28" s="155" t="s">
        <v>88</v>
      </c>
      <c r="T28" s="155" t="s">
        <v>89</v>
      </c>
      <c r="U28" s="155">
        <v>0</v>
      </c>
      <c r="V28" s="155">
        <f t="shared" si="6"/>
        <v>0</v>
      </c>
      <c r="W28" s="155"/>
      <c r="X28" s="155" t="s">
        <v>90</v>
      </c>
      <c r="Y28" s="155" t="s">
        <v>91</v>
      </c>
      <c r="Z28" s="147"/>
      <c r="AA28" s="147"/>
      <c r="AB28" s="147"/>
      <c r="AC28" s="147"/>
      <c r="AD28" s="147"/>
      <c r="AE28" s="147"/>
      <c r="AF28" s="147"/>
      <c r="AG28" s="147" t="s">
        <v>92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0.399999999999999" outlineLevel="1" x14ac:dyDescent="0.25">
      <c r="A29" s="172">
        <v>21</v>
      </c>
      <c r="B29" s="173" t="s">
        <v>131</v>
      </c>
      <c r="C29" s="179" t="s">
        <v>132</v>
      </c>
      <c r="D29" s="174" t="s">
        <v>87</v>
      </c>
      <c r="E29" s="175">
        <v>1</v>
      </c>
      <c r="F29" s="176"/>
      <c r="G29" s="177">
        <f t="shared" si="0"/>
        <v>0</v>
      </c>
      <c r="H29" s="156"/>
      <c r="I29" s="155">
        <f t="shared" si="1"/>
        <v>0</v>
      </c>
      <c r="J29" s="156"/>
      <c r="K29" s="155">
        <f t="shared" si="2"/>
        <v>0</v>
      </c>
      <c r="L29" s="155">
        <v>21</v>
      </c>
      <c r="M29" s="155">
        <f t="shared" si="3"/>
        <v>0</v>
      </c>
      <c r="N29" s="154">
        <v>0</v>
      </c>
      <c r="O29" s="154">
        <f t="shared" si="4"/>
        <v>0</v>
      </c>
      <c r="P29" s="154">
        <v>0</v>
      </c>
      <c r="Q29" s="154">
        <f t="shared" si="5"/>
        <v>0</v>
      </c>
      <c r="R29" s="155"/>
      <c r="S29" s="155" t="s">
        <v>88</v>
      </c>
      <c r="T29" s="155" t="s">
        <v>89</v>
      </c>
      <c r="U29" s="155">
        <v>0</v>
      </c>
      <c r="V29" s="155">
        <f t="shared" si="6"/>
        <v>0</v>
      </c>
      <c r="W29" s="155"/>
      <c r="X29" s="155" t="s">
        <v>90</v>
      </c>
      <c r="Y29" s="155" t="s">
        <v>91</v>
      </c>
      <c r="Z29" s="147"/>
      <c r="AA29" s="147"/>
      <c r="AB29" s="147"/>
      <c r="AC29" s="147"/>
      <c r="AD29" s="147"/>
      <c r="AE29" s="147"/>
      <c r="AF29" s="147"/>
      <c r="AG29" s="147" t="s">
        <v>92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20.399999999999999" outlineLevel="1" x14ac:dyDescent="0.25">
      <c r="A30" s="172">
        <v>22</v>
      </c>
      <c r="B30" s="173" t="s">
        <v>133</v>
      </c>
      <c r="C30" s="179" t="s">
        <v>134</v>
      </c>
      <c r="D30" s="174" t="s">
        <v>87</v>
      </c>
      <c r="E30" s="175">
        <v>16</v>
      </c>
      <c r="F30" s="176"/>
      <c r="G30" s="177">
        <f t="shared" si="0"/>
        <v>0</v>
      </c>
      <c r="H30" s="156"/>
      <c r="I30" s="155">
        <f t="shared" si="1"/>
        <v>0</v>
      </c>
      <c r="J30" s="156"/>
      <c r="K30" s="155">
        <f t="shared" si="2"/>
        <v>0</v>
      </c>
      <c r="L30" s="155">
        <v>21</v>
      </c>
      <c r="M30" s="155">
        <f t="shared" si="3"/>
        <v>0</v>
      </c>
      <c r="N30" s="154">
        <v>0</v>
      </c>
      <c r="O30" s="154">
        <f t="shared" si="4"/>
        <v>0</v>
      </c>
      <c r="P30" s="154">
        <v>0</v>
      </c>
      <c r="Q30" s="154">
        <f t="shared" si="5"/>
        <v>0</v>
      </c>
      <c r="R30" s="155"/>
      <c r="S30" s="155" t="s">
        <v>88</v>
      </c>
      <c r="T30" s="155" t="s">
        <v>89</v>
      </c>
      <c r="U30" s="155">
        <v>0</v>
      </c>
      <c r="V30" s="155">
        <f t="shared" si="6"/>
        <v>0</v>
      </c>
      <c r="W30" s="155"/>
      <c r="X30" s="155" t="s">
        <v>90</v>
      </c>
      <c r="Y30" s="155" t="s">
        <v>91</v>
      </c>
      <c r="Z30" s="147"/>
      <c r="AA30" s="147"/>
      <c r="AB30" s="147"/>
      <c r="AC30" s="147"/>
      <c r="AD30" s="147"/>
      <c r="AE30" s="147"/>
      <c r="AF30" s="147"/>
      <c r="AG30" s="147" t="s">
        <v>92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20.399999999999999" outlineLevel="1" x14ac:dyDescent="0.25">
      <c r="A31" s="172">
        <v>23</v>
      </c>
      <c r="B31" s="173" t="s">
        <v>135</v>
      </c>
      <c r="C31" s="179" t="s">
        <v>136</v>
      </c>
      <c r="D31" s="174" t="s">
        <v>87</v>
      </c>
      <c r="E31" s="175">
        <v>2</v>
      </c>
      <c r="F31" s="176"/>
      <c r="G31" s="177">
        <f t="shared" si="0"/>
        <v>0</v>
      </c>
      <c r="H31" s="156"/>
      <c r="I31" s="155">
        <f t="shared" si="1"/>
        <v>0</v>
      </c>
      <c r="J31" s="156"/>
      <c r="K31" s="155">
        <f t="shared" si="2"/>
        <v>0</v>
      </c>
      <c r="L31" s="155">
        <v>21</v>
      </c>
      <c r="M31" s="155">
        <f t="shared" si="3"/>
        <v>0</v>
      </c>
      <c r="N31" s="154">
        <v>0</v>
      </c>
      <c r="O31" s="154">
        <f t="shared" si="4"/>
        <v>0</v>
      </c>
      <c r="P31" s="154">
        <v>0</v>
      </c>
      <c r="Q31" s="154">
        <f t="shared" si="5"/>
        <v>0</v>
      </c>
      <c r="R31" s="155"/>
      <c r="S31" s="155" t="s">
        <v>88</v>
      </c>
      <c r="T31" s="155" t="s">
        <v>89</v>
      </c>
      <c r="U31" s="155">
        <v>0</v>
      </c>
      <c r="V31" s="155">
        <f t="shared" si="6"/>
        <v>0</v>
      </c>
      <c r="W31" s="155"/>
      <c r="X31" s="155" t="s">
        <v>90</v>
      </c>
      <c r="Y31" s="155" t="s">
        <v>91</v>
      </c>
      <c r="Z31" s="147"/>
      <c r="AA31" s="147"/>
      <c r="AB31" s="147"/>
      <c r="AC31" s="147"/>
      <c r="AD31" s="147"/>
      <c r="AE31" s="147"/>
      <c r="AF31" s="147"/>
      <c r="AG31" s="147" t="s">
        <v>92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5">
      <c r="A32" s="172">
        <v>24</v>
      </c>
      <c r="B32" s="173" t="s">
        <v>137</v>
      </c>
      <c r="C32" s="179" t="s">
        <v>138</v>
      </c>
      <c r="D32" s="174" t="s">
        <v>87</v>
      </c>
      <c r="E32" s="175">
        <v>2</v>
      </c>
      <c r="F32" s="176"/>
      <c r="G32" s="177">
        <f t="shared" si="0"/>
        <v>0</v>
      </c>
      <c r="H32" s="156"/>
      <c r="I32" s="155">
        <f t="shared" si="1"/>
        <v>0</v>
      </c>
      <c r="J32" s="156"/>
      <c r="K32" s="155">
        <f t="shared" si="2"/>
        <v>0</v>
      </c>
      <c r="L32" s="155">
        <v>21</v>
      </c>
      <c r="M32" s="155">
        <f t="shared" si="3"/>
        <v>0</v>
      </c>
      <c r="N32" s="154">
        <v>0</v>
      </c>
      <c r="O32" s="154">
        <f t="shared" si="4"/>
        <v>0</v>
      </c>
      <c r="P32" s="154">
        <v>0</v>
      </c>
      <c r="Q32" s="154">
        <f t="shared" si="5"/>
        <v>0</v>
      </c>
      <c r="R32" s="155"/>
      <c r="S32" s="155" t="s">
        <v>88</v>
      </c>
      <c r="T32" s="155" t="s">
        <v>89</v>
      </c>
      <c r="U32" s="155">
        <v>0</v>
      </c>
      <c r="V32" s="155">
        <f t="shared" si="6"/>
        <v>0</v>
      </c>
      <c r="W32" s="155"/>
      <c r="X32" s="155" t="s">
        <v>90</v>
      </c>
      <c r="Y32" s="155" t="s">
        <v>91</v>
      </c>
      <c r="Z32" s="147"/>
      <c r="AA32" s="147"/>
      <c r="AB32" s="147"/>
      <c r="AC32" s="147"/>
      <c r="AD32" s="147"/>
      <c r="AE32" s="147"/>
      <c r="AF32" s="147"/>
      <c r="AG32" s="147" t="s">
        <v>92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0.399999999999999" outlineLevel="1" x14ac:dyDescent="0.25">
      <c r="A33" s="172">
        <v>25</v>
      </c>
      <c r="B33" s="173" t="s">
        <v>139</v>
      </c>
      <c r="C33" s="179" t="s">
        <v>140</v>
      </c>
      <c r="D33" s="174" t="s">
        <v>87</v>
      </c>
      <c r="E33" s="175">
        <v>1</v>
      </c>
      <c r="F33" s="176"/>
      <c r="G33" s="177">
        <f t="shared" si="0"/>
        <v>0</v>
      </c>
      <c r="H33" s="156"/>
      <c r="I33" s="155">
        <f t="shared" si="1"/>
        <v>0</v>
      </c>
      <c r="J33" s="156"/>
      <c r="K33" s="155">
        <f t="shared" si="2"/>
        <v>0</v>
      </c>
      <c r="L33" s="155">
        <v>21</v>
      </c>
      <c r="M33" s="155">
        <f t="shared" si="3"/>
        <v>0</v>
      </c>
      <c r="N33" s="154">
        <v>0</v>
      </c>
      <c r="O33" s="154">
        <f t="shared" si="4"/>
        <v>0</v>
      </c>
      <c r="P33" s="154">
        <v>0</v>
      </c>
      <c r="Q33" s="154">
        <f t="shared" si="5"/>
        <v>0</v>
      </c>
      <c r="R33" s="155"/>
      <c r="S33" s="155" t="s">
        <v>88</v>
      </c>
      <c r="T33" s="155" t="s">
        <v>89</v>
      </c>
      <c r="U33" s="155">
        <v>0</v>
      </c>
      <c r="V33" s="155">
        <f t="shared" si="6"/>
        <v>0</v>
      </c>
      <c r="W33" s="155"/>
      <c r="X33" s="155" t="s">
        <v>90</v>
      </c>
      <c r="Y33" s="155" t="s">
        <v>91</v>
      </c>
      <c r="Z33" s="147"/>
      <c r="AA33" s="147"/>
      <c r="AB33" s="147"/>
      <c r="AC33" s="147"/>
      <c r="AD33" s="147"/>
      <c r="AE33" s="147"/>
      <c r="AF33" s="147"/>
      <c r="AG33" s="147" t="s">
        <v>92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0.399999999999999" outlineLevel="1" x14ac:dyDescent="0.25">
      <c r="A34" s="172">
        <v>26</v>
      </c>
      <c r="B34" s="173" t="s">
        <v>141</v>
      </c>
      <c r="C34" s="179" t="s">
        <v>142</v>
      </c>
      <c r="D34" s="174" t="s">
        <v>87</v>
      </c>
      <c r="E34" s="175">
        <v>2</v>
      </c>
      <c r="F34" s="176"/>
      <c r="G34" s="177">
        <f t="shared" si="0"/>
        <v>0</v>
      </c>
      <c r="H34" s="156"/>
      <c r="I34" s="155">
        <f t="shared" si="1"/>
        <v>0</v>
      </c>
      <c r="J34" s="156"/>
      <c r="K34" s="155">
        <f t="shared" si="2"/>
        <v>0</v>
      </c>
      <c r="L34" s="155">
        <v>21</v>
      </c>
      <c r="M34" s="155">
        <f t="shared" si="3"/>
        <v>0</v>
      </c>
      <c r="N34" s="154">
        <v>0</v>
      </c>
      <c r="O34" s="154">
        <f t="shared" si="4"/>
        <v>0</v>
      </c>
      <c r="P34" s="154">
        <v>0</v>
      </c>
      <c r="Q34" s="154">
        <f t="shared" si="5"/>
        <v>0</v>
      </c>
      <c r="R34" s="155"/>
      <c r="S34" s="155" t="s">
        <v>88</v>
      </c>
      <c r="T34" s="155" t="s">
        <v>89</v>
      </c>
      <c r="U34" s="155">
        <v>0</v>
      </c>
      <c r="V34" s="155">
        <f t="shared" si="6"/>
        <v>0</v>
      </c>
      <c r="W34" s="155"/>
      <c r="X34" s="155" t="s">
        <v>90</v>
      </c>
      <c r="Y34" s="155" t="s">
        <v>91</v>
      </c>
      <c r="Z34" s="147"/>
      <c r="AA34" s="147"/>
      <c r="AB34" s="147"/>
      <c r="AC34" s="147"/>
      <c r="AD34" s="147"/>
      <c r="AE34" s="147"/>
      <c r="AF34" s="147"/>
      <c r="AG34" s="147" t="s">
        <v>92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0.399999999999999" outlineLevel="1" x14ac:dyDescent="0.25">
      <c r="A35" s="172">
        <v>27</v>
      </c>
      <c r="B35" s="173" t="s">
        <v>143</v>
      </c>
      <c r="C35" s="179" t="s">
        <v>144</v>
      </c>
      <c r="D35" s="174" t="s">
        <v>87</v>
      </c>
      <c r="E35" s="175">
        <v>2</v>
      </c>
      <c r="F35" s="176"/>
      <c r="G35" s="177">
        <f t="shared" si="0"/>
        <v>0</v>
      </c>
      <c r="H35" s="156"/>
      <c r="I35" s="155">
        <f t="shared" si="1"/>
        <v>0</v>
      </c>
      <c r="J35" s="156"/>
      <c r="K35" s="155">
        <f t="shared" si="2"/>
        <v>0</v>
      </c>
      <c r="L35" s="155">
        <v>21</v>
      </c>
      <c r="M35" s="155">
        <f t="shared" si="3"/>
        <v>0</v>
      </c>
      <c r="N35" s="154">
        <v>0</v>
      </c>
      <c r="O35" s="154">
        <f t="shared" si="4"/>
        <v>0</v>
      </c>
      <c r="P35" s="154">
        <v>0</v>
      </c>
      <c r="Q35" s="154">
        <f t="shared" si="5"/>
        <v>0</v>
      </c>
      <c r="R35" s="155"/>
      <c r="S35" s="155" t="s">
        <v>88</v>
      </c>
      <c r="T35" s="155" t="s">
        <v>89</v>
      </c>
      <c r="U35" s="155">
        <v>0</v>
      </c>
      <c r="V35" s="155">
        <f t="shared" si="6"/>
        <v>0</v>
      </c>
      <c r="W35" s="155"/>
      <c r="X35" s="155" t="s">
        <v>90</v>
      </c>
      <c r="Y35" s="155" t="s">
        <v>91</v>
      </c>
      <c r="Z35" s="147"/>
      <c r="AA35" s="147"/>
      <c r="AB35" s="147"/>
      <c r="AC35" s="147"/>
      <c r="AD35" s="147"/>
      <c r="AE35" s="147"/>
      <c r="AF35" s="147"/>
      <c r="AG35" s="147" t="s">
        <v>92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0.399999999999999" outlineLevel="1" x14ac:dyDescent="0.25">
      <c r="A36" s="172">
        <v>28</v>
      </c>
      <c r="B36" s="173" t="s">
        <v>145</v>
      </c>
      <c r="C36" s="179" t="s">
        <v>146</v>
      </c>
      <c r="D36" s="174" t="s">
        <v>87</v>
      </c>
      <c r="E36" s="175">
        <v>1</v>
      </c>
      <c r="F36" s="176"/>
      <c r="G36" s="177">
        <f t="shared" si="0"/>
        <v>0</v>
      </c>
      <c r="H36" s="156"/>
      <c r="I36" s="155">
        <f t="shared" si="1"/>
        <v>0</v>
      </c>
      <c r="J36" s="156"/>
      <c r="K36" s="155">
        <f t="shared" si="2"/>
        <v>0</v>
      </c>
      <c r="L36" s="155">
        <v>21</v>
      </c>
      <c r="M36" s="155">
        <f t="shared" si="3"/>
        <v>0</v>
      </c>
      <c r="N36" s="154">
        <v>0</v>
      </c>
      <c r="O36" s="154">
        <f t="shared" si="4"/>
        <v>0</v>
      </c>
      <c r="P36" s="154">
        <v>0</v>
      </c>
      <c r="Q36" s="154">
        <f t="shared" si="5"/>
        <v>0</v>
      </c>
      <c r="R36" s="155"/>
      <c r="S36" s="155" t="s">
        <v>88</v>
      </c>
      <c r="T36" s="155" t="s">
        <v>89</v>
      </c>
      <c r="U36" s="155">
        <v>0</v>
      </c>
      <c r="V36" s="155">
        <f t="shared" si="6"/>
        <v>0</v>
      </c>
      <c r="W36" s="155"/>
      <c r="X36" s="155" t="s">
        <v>90</v>
      </c>
      <c r="Y36" s="155" t="s">
        <v>91</v>
      </c>
      <c r="Z36" s="147"/>
      <c r="AA36" s="147"/>
      <c r="AB36" s="147"/>
      <c r="AC36" s="147"/>
      <c r="AD36" s="147"/>
      <c r="AE36" s="147"/>
      <c r="AF36" s="147"/>
      <c r="AG36" s="147" t="s">
        <v>92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0.399999999999999" outlineLevel="1" x14ac:dyDescent="0.25">
      <c r="A37" s="172">
        <v>29</v>
      </c>
      <c r="B37" s="173" t="s">
        <v>147</v>
      </c>
      <c r="C37" s="179" t="s">
        <v>148</v>
      </c>
      <c r="D37" s="174" t="s">
        <v>87</v>
      </c>
      <c r="E37" s="175">
        <v>1</v>
      </c>
      <c r="F37" s="176"/>
      <c r="G37" s="177">
        <f t="shared" si="0"/>
        <v>0</v>
      </c>
      <c r="H37" s="156"/>
      <c r="I37" s="155">
        <f t="shared" si="1"/>
        <v>0</v>
      </c>
      <c r="J37" s="156"/>
      <c r="K37" s="155">
        <f t="shared" si="2"/>
        <v>0</v>
      </c>
      <c r="L37" s="155">
        <v>21</v>
      </c>
      <c r="M37" s="155">
        <f t="shared" si="3"/>
        <v>0</v>
      </c>
      <c r="N37" s="154">
        <v>0</v>
      </c>
      <c r="O37" s="154">
        <f t="shared" si="4"/>
        <v>0</v>
      </c>
      <c r="P37" s="154">
        <v>0</v>
      </c>
      <c r="Q37" s="154">
        <f t="shared" si="5"/>
        <v>0</v>
      </c>
      <c r="R37" s="155"/>
      <c r="S37" s="155" t="s">
        <v>88</v>
      </c>
      <c r="T37" s="155" t="s">
        <v>89</v>
      </c>
      <c r="U37" s="155">
        <v>0</v>
      </c>
      <c r="V37" s="155">
        <f t="shared" si="6"/>
        <v>0</v>
      </c>
      <c r="W37" s="155"/>
      <c r="X37" s="155" t="s">
        <v>90</v>
      </c>
      <c r="Y37" s="155" t="s">
        <v>91</v>
      </c>
      <c r="Z37" s="147"/>
      <c r="AA37" s="147"/>
      <c r="AB37" s="147"/>
      <c r="AC37" s="147"/>
      <c r="AD37" s="147"/>
      <c r="AE37" s="147"/>
      <c r="AF37" s="147"/>
      <c r="AG37" s="147" t="s">
        <v>92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0.399999999999999" outlineLevel="1" x14ac:dyDescent="0.25">
      <c r="A38" s="172">
        <v>30</v>
      </c>
      <c r="B38" s="173" t="s">
        <v>149</v>
      </c>
      <c r="C38" s="179" t="s">
        <v>150</v>
      </c>
      <c r="D38" s="174" t="s">
        <v>87</v>
      </c>
      <c r="E38" s="175">
        <v>2</v>
      </c>
      <c r="F38" s="176"/>
      <c r="G38" s="177">
        <f t="shared" si="0"/>
        <v>0</v>
      </c>
      <c r="H38" s="156"/>
      <c r="I38" s="155">
        <f t="shared" si="1"/>
        <v>0</v>
      </c>
      <c r="J38" s="156"/>
      <c r="K38" s="155">
        <f t="shared" si="2"/>
        <v>0</v>
      </c>
      <c r="L38" s="155">
        <v>21</v>
      </c>
      <c r="M38" s="155">
        <f t="shared" si="3"/>
        <v>0</v>
      </c>
      <c r="N38" s="154">
        <v>0</v>
      </c>
      <c r="O38" s="154">
        <f t="shared" si="4"/>
        <v>0</v>
      </c>
      <c r="P38" s="154">
        <v>0</v>
      </c>
      <c r="Q38" s="154">
        <f t="shared" si="5"/>
        <v>0</v>
      </c>
      <c r="R38" s="155"/>
      <c r="S38" s="155" t="s">
        <v>88</v>
      </c>
      <c r="T38" s="155" t="s">
        <v>89</v>
      </c>
      <c r="U38" s="155">
        <v>0</v>
      </c>
      <c r="V38" s="155">
        <f t="shared" si="6"/>
        <v>0</v>
      </c>
      <c r="W38" s="155"/>
      <c r="X38" s="155" t="s">
        <v>90</v>
      </c>
      <c r="Y38" s="155" t="s">
        <v>91</v>
      </c>
      <c r="Z38" s="147"/>
      <c r="AA38" s="147"/>
      <c r="AB38" s="147"/>
      <c r="AC38" s="147"/>
      <c r="AD38" s="147"/>
      <c r="AE38" s="147"/>
      <c r="AF38" s="147"/>
      <c r="AG38" s="147" t="s">
        <v>92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ht="20.399999999999999" outlineLevel="1" x14ac:dyDescent="0.25">
      <c r="A39" s="172">
        <v>31</v>
      </c>
      <c r="B39" s="173" t="s">
        <v>151</v>
      </c>
      <c r="C39" s="179" t="s">
        <v>152</v>
      </c>
      <c r="D39" s="174" t="s">
        <v>87</v>
      </c>
      <c r="E39" s="175">
        <v>2</v>
      </c>
      <c r="F39" s="176"/>
      <c r="G39" s="177">
        <f t="shared" si="0"/>
        <v>0</v>
      </c>
      <c r="H39" s="156"/>
      <c r="I39" s="155">
        <f t="shared" si="1"/>
        <v>0</v>
      </c>
      <c r="J39" s="156"/>
      <c r="K39" s="155">
        <f t="shared" si="2"/>
        <v>0</v>
      </c>
      <c r="L39" s="155">
        <v>21</v>
      </c>
      <c r="M39" s="155">
        <f t="shared" si="3"/>
        <v>0</v>
      </c>
      <c r="N39" s="154">
        <v>0</v>
      </c>
      <c r="O39" s="154">
        <f t="shared" si="4"/>
        <v>0</v>
      </c>
      <c r="P39" s="154">
        <v>0</v>
      </c>
      <c r="Q39" s="154">
        <f t="shared" si="5"/>
        <v>0</v>
      </c>
      <c r="R39" s="155"/>
      <c r="S39" s="155" t="s">
        <v>88</v>
      </c>
      <c r="T39" s="155" t="s">
        <v>89</v>
      </c>
      <c r="U39" s="155">
        <v>0</v>
      </c>
      <c r="V39" s="155">
        <f t="shared" si="6"/>
        <v>0</v>
      </c>
      <c r="W39" s="155"/>
      <c r="X39" s="155" t="s">
        <v>90</v>
      </c>
      <c r="Y39" s="155" t="s">
        <v>91</v>
      </c>
      <c r="Z39" s="147"/>
      <c r="AA39" s="147"/>
      <c r="AB39" s="147"/>
      <c r="AC39" s="147"/>
      <c r="AD39" s="147"/>
      <c r="AE39" s="147"/>
      <c r="AF39" s="147"/>
      <c r="AG39" s="147" t="s">
        <v>92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0.399999999999999" outlineLevel="1" x14ac:dyDescent="0.25">
      <c r="A40" s="172">
        <v>32</v>
      </c>
      <c r="B40" s="173" t="s">
        <v>153</v>
      </c>
      <c r="C40" s="179" t="s">
        <v>154</v>
      </c>
      <c r="D40" s="174" t="s">
        <v>87</v>
      </c>
      <c r="E40" s="175">
        <v>1</v>
      </c>
      <c r="F40" s="176"/>
      <c r="G40" s="177">
        <f t="shared" si="0"/>
        <v>0</v>
      </c>
      <c r="H40" s="156"/>
      <c r="I40" s="155">
        <f t="shared" si="1"/>
        <v>0</v>
      </c>
      <c r="J40" s="156"/>
      <c r="K40" s="155">
        <f t="shared" si="2"/>
        <v>0</v>
      </c>
      <c r="L40" s="155">
        <v>21</v>
      </c>
      <c r="M40" s="155">
        <f t="shared" si="3"/>
        <v>0</v>
      </c>
      <c r="N40" s="154">
        <v>0</v>
      </c>
      <c r="O40" s="154">
        <f t="shared" si="4"/>
        <v>0</v>
      </c>
      <c r="P40" s="154">
        <v>0</v>
      </c>
      <c r="Q40" s="154">
        <f t="shared" si="5"/>
        <v>0</v>
      </c>
      <c r="R40" s="155"/>
      <c r="S40" s="155" t="s">
        <v>88</v>
      </c>
      <c r="T40" s="155" t="s">
        <v>89</v>
      </c>
      <c r="U40" s="155">
        <v>0</v>
      </c>
      <c r="V40" s="155">
        <f t="shared" si="6"/>
        <v>0</v>
      </c>
      <c r="W40" s="155"/>
      <c r="X40" s="155" t="s">
        <v>90</v>
      </c>
      <c r="Y40" s="155" t="s">
        <v>91</v>
      </c>
      <c r="Z40" s="147"/>
      <c r="AA40" s="147"/>
      <c r="AB40" s="147"/>
      <c r="AC40" s="147"/>
      <c r="AD40" s="147"/>
      <c r="AE40" s="147"/>
      <c r="AF40" s="147"/>
      <c r="AG40" s="147" t="s">
        <v>92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0.399999999999999" outlineLevel="1" x14ac:dyDescent="0.25">
      <c r="A41" s="172">
        <v>33</v>
      </c>
      <c r="B41" s="173" t="s">
        <v>155</v>
      </c>
      <c r="C41" s="179" t="s">
        <v>156</v>
      </c>
      <c r="D41" s="174" t="s">
        <v>87</v>
      </c>
      <c r="E41" s="175">
        <v>2</v>
      </c>
      <c r="F41" s="176"/>
      <c r="G41" s="177">
        <f t="shared" si="0"/>
        <v>0</v>
      </c>
      <c r="H41" s="156"/>
      <c r="I41" s="155">
        <f t="shared" si="1"/>
        <v>0</v>
      </c>
      <c r="J41" s="156"/>
      <c r="K41" s="155">
        <f t="shared" si="2"/>
        <v>0</v>
      </c>
      <c r="L41" s="155">
        <v>21</v>
      </c>
      <c r="M41" s="155">
        <f t="shared" si="3"/>
        <v>0</v>
      </c>
      <c r="N41" s="154">
        <v>0</v>
      </c>
      <c r="O41" s="154">
        <f t="shared" si="4"/>
        <v>0</v>
      </c>
      <c r="P41" s="154">
        <v>0</v>
      </c>
      <c r="Q41" s="154">
        <f t="shared" si="5"/>
        <v>0</v>
      </c>
      <c r="R41" s="155"/>
      <c r="S41" s="155" t="s">
        <v>88</v>
      </c>
      <c r="T41" s="155" t="s">
        <v>89</v>
      </c>
      <c r="U41" s="155">
        <v>0</v>
      </c>
      <c r="V41" s="155">
        <f t="shared" si="6"/>
        <v>0</v>
      </c>
      <c r="W41" s="155"/>
      <c r="X41" s="155" t="s">
        <v>90</v>
      </c>
      <c r="Y41" s="155" t="s">
        <v>91</v>
      </c>
      <c r="Z41" s="147"/>
      <c r="AA41" s="147"/>
      <c r="AB41" s="147"/>
      <c r="AC41" s="147"/>
      <c r="AD41" s="147"/>
      <c r="AE41" s="147"/>
      <c r="AF41" s="147"/>
      <c r="AG41" s="147" t="s">
        <v>92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20.399999999999999" outlineLevel="1" x14ac:dyDescent="0.25">
      <c r="A42" s="172">
        <v>34</v>
      </c>
      <c r="B42" s="173" t="s">
        <v>157</v>
      </c>
      <c r="C42" s="179" t="s">
        <v>158</v>
      </c>
      <c r="D42" s="174" t="s">
        <v>87</v>
      </c>
      <c r="E42" s="175">
        <v>2</v>
      </c>
      <c r="F42" s="176"/>
      <c r="G42" s="177">
        <f t="shared" si="0"/>
        <v>0</v>
      </c>
      <c r="H42" s="156"/>
      <c r="I42" s="155">
        <f t="shared" si="1"/>
        <v>0</v>
      </c>
      <c r="J42" s="156"/>
      <c r="K42" s="155">
        <f t="shared" si="2"/>
        <v>0</v>
      </c>
      <c r="L42" s="155">
        <v>21</v>
      </c>
      <c r="M42" s="155">
        <f t="shared" si="3"/>
        <v>0</v>
      </c>
      <c r="N42" s="154">
        <v>0</v>
      </c>
      <c r="O42" s="154">
        <f t="shared" si="4"/>
        <v>0</v>
      </c>
      <c r="P42" s="154">
        <v>0</v>
      </c>
      <c r="Q42" s="154">
        <f t="shared" si="5"/>
        <v>0</v>
      </c>
      <c r="R42" s="155"/>
      <c r="S42" s="155" t="s">
        <v>88</v>
      </c>
      <c r="T42" s="155" t="s">
        <v>89</v>
      </c>
      <c r="U42" s="155">
        <v>0</v>
      </c>
      <c r="V42" s="155">
        <f t="shared" si="6"/>
        <v>0</v>
      </c>
      <c r="W42" s="155"/>
      <c r="X42" s="155" t="s">
        <v>90</v>
      </c>
      <c r="Y42" s="155" t="s">
        <v>91</v>
      </c>
      <c r="Z42" s="147"/>
      <c r="AA42" s="147"/>
      <c r="AB42" s="147"/>
      <c r="AC42" s="147"/>
      <c r="AD42" s="147"/>
      <c r="AE42" s="147"/>
      <c r="AF42" s="147"/>
      <c r="AG42" s="147" t="s">
        <v>92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0.399999999999999" outlineLevel="1" x14ac:dyDescent="0.25">
      <c r="A43" s="172">
        <v>35</v>
      </c>
      <c r="B43" s="173" t="s">
        <v>159</v>
      </c>
      <c r="C43" s="179" t="s">
        <v>160</v>
      </c>
      <c r="D43" s="174" t="s">
        <v>115</v>
      </c>
      <c r="E43" s="175">
        <v>1</v>
      </c>
      <c r="F43" s="176"/>
      <c r="G43" s="177">
        <f t="shared" si="0"/>
        <v>0</v>
      </c>
      <c r="H43" s="156"/>
      <c r="I43" s="155">
        <f t="shared" si="1"/>
        <v>0</v>
      </c>
      <c r="J43" s="156"/>
      <c r="K43" s="155">
        <f t="shared" si="2"/>
        <v>0</v>
      </c>
      <c r="L43" s="155">
        <v>21</v>
      </c>
      <c r="M43" s="155">
        <f t="shared" si="3"/>
        <v>0</v>
      </c>
      <c r="N43" s="154">
        <v>0</v>
      </c>
      <c r="O43" s="154">
        <f t="shared" si="4"/>
        <v>0</v>
      </c>
      <c r="P43" s="154">
        <v>0</v>
      </c>
      <c r="Q43" s="154">
        <f t="shared" si="5"/>
        <v>0</v>
      </c>
      <c r="R43" s="155"/>
      <c r="S43" s="155" t="s">
        <v>88</v>
      </c>
      <c r="T43" s="155" t="s">
        <v>89</v>
      </c>
      <c r="U43" s="155">
        <v>0</v>
      </c>
      <c r="V43" s="155">
        <f t="shared" si="6"/>
        <v>0</v>
      </c>
      <c r="W43" s="155"/>
      <c r="X43" s="155" t="s">
        <v>90</v>
      </c>
      <c r="Y43" s="155" t="s">
        <v>91</v>
      </c>
      <c r="Z43" s="147"/>
      <c r="AA43" s="147"/>
      <c r="AB43" s="147"/>
      <c r="AC43" s="147"/>
      <c r="AD43" s="147"/>
      <c r="AE43" s="147"/>
      <c r="AF43" s="147"/>
      <c r="AG43" s="147" t="s">
        <v>92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0.399999999999999" outlineLevel="1" x14ac:dyDescent="0.25">
      <c r="A44" s="172">
        <v>36</v>
      </c>
      <c r="B44" s="173" t="s">
        <v>161</v>
      </c>
      <c r="C44" s="179" t="s">
        <v>162</v>
      </c>
      <c r="D44" s="174" t="s">
        <v>87</v>
      </c>
      <c r="E44" s="175">
        <v>1</v>
      </c>
      <c r="F44" s="176"/>
      <c r="G44" s="177">
        <f t="shared" si="0"/>
        <v>0</v>
      </c>
      <c r="H44" s="156"/>
      <c r="I44" s="155">
        <f t="shared" si="1"/>
        <v>0</v>
      </c>
      <c r="J44" s="156"/>
      <c r="K44" s="155">
        <f t="shared" si="2"/>
        <v>0</v>
      </c>
      <c r="L44" s="155">
        <v>21</v>
      </c>
      <c r="M44" s="155">
        <f t="shared" si="3"/>
        <v>0</v>
      </c>
      <c r="N44" s="154">
        <v>0</v>
      </c>
      <c r="O44" s="154">
        <f t="shared" si="4"/>
        <v>0</v>
      </c>
      <c r="P44" s="154">
        <v>0</v>
      </c>
      <c r="Q44" s="154">
        <f t="shared" si="5"/>
        <v>0</v>
      </c>
      <c r="R44" s="155"/>
      <c r="S44" s="155" t="s">
        <v>88</v>
      </c>
      <c r="T44" s="155" t="s">
        <v>89</v>
      </c>
      <c r="U44" s="155">
        <v>0</v>
      </c>
      <c r="V44" s="155">
        <f t="shared" si="6"/>
        <v>0</v>
      </c>
      <c r="W44" s="155"/>
      <c r="X44" s="155" t="s">
        <v>90</v>
      </c>
      <c r="Y44" s="155" t="s">
        <v>91</v>
      </c>
      <c r="Z44" s="147"/>
      <c r="AA44" s="147"/>
      <c r="AB44" s="147"/>
      <c r="AC44" s="147"/>
      <c r="AD44" s="147"/>
      <c r="AE44" s="147"/>
      <c r="AF44" s="147"/>
      <c r="AG44" s="147" t="s">
        <v>92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0.399999999999999" outlineLevel="1" x14ac:dyDescent="0.25">
      <c r="A45" s="172">
        <v>37</v>
      </c>
      <c r="B45" s="173" t="s">
        <v>163</v>
      </c>
      <c r="C45" s="179" t="s">
        <v>164</v>
      </c>
      <c r="D45" s="174" t="s">
        <v>87</v>
      </c>
      <c r="E45" s="175">
        <v>4</v>
      </c>
      <c r="F45" s="176"/>
      <c r="G45" s="177">
        <f t="shared" si="0"/>
        <v>0</v>
      </c>
      <c r="H45" s="156"/>
      <c r="I45" s="155">
        <f t="shared" si="1"/>
        <v>0</v>
      </c>
      <c r="J45" s="156"/>
      <c r="K45" s="155">
        <f t="shared" si="2"/>
        <v>0</v>
      </c>
      <c r="L45" s="155">
        <v>21</v>
      </c>
      <c r="M45" s="155">
        <f t="shared" si="3"/>
        <v>0</v>
      </c>
      <c r="N45" s="154">
        <v>0</v>
      </c>
      <c r="O45" s="154">
        <f t="shared" si="4"/>
        <v>0</v>
      </c>
      <c r="P45" s="154">
        <v>0</v>
      </c>
      <c r="Q45" s="154">
        <f t="shared" si="5"/>
        <v>0</v>
      </c>
      <c r="R45" s="155"/>
      <c r="S45" s="155" t="s">
        <v>88</v>
      </c>
      <c r="T45" s="155" t="s">
        <v>89</v>
      </c>
      <c r="U45" s="155">
        <v>0</v>
      </c>
      <c r="V45" s="155">
        <f t="shared" si="6"/>
        <v>0</v>
      </c>
      <c r="W45" s="155"/>
      <c r="X45" s="155" t="s">
        <v>90</v>
      </c>
      <c r="Y45" s="155" t="s">
        <v>91</v>
      </c>
      <c r="Z45" s="147"/>
      <c r="AA45" s="147"/>
      <c r="AB45" s="147"/>
      <c r="AC45" s="147"/>
      <c r="AD45" s="147"/>
      <c r="AE45" s="147"/>
      <c r="AF45" s="147"/>
      <c r="AG45" s="147" t="s">
        <v>92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0.399999999999999" outlineLevel="1" x14ac:dyDescent="0.25">
      <c r="A46" s="172">
        <v>38</v>
      </c>
      <c r="B46" s="173" t="s">
        <v>165</v>
      </c>
      <c r="C46" s="179" t="s">
        <v>166</v>
      </c>
      <c r="D46" s="174" t="s">
        <v>87</v>
      </c>
      <c r="E46" s="175">
        <v>18</v>
      </c>
      <c r="F46" s="176"/>
      <c r="G46" s="177">
        <f t="shared" si="0"/>
        <v>0</v>
      </c>
      <c r="H46" s="156"/>
      <c r="I46" s="155">
        <f t="shared" si="1"/>
        <v>0</v>
      </c>
      <c r="J46" s="156"/>
      <c r="K46" s="155">
        <f t="shared" si="2"/>
        <v>0</v>
      </c>
      <c r="L46" s="155">
        <v>21</v>
      </c>
      <c r="M46" s="155">
        <f t="shared" si="3"/>
        <v>0</v>
      </c>
      <c r="N46" s="154">
        <v>0</v>
      </c>
      <c r="O46" s="154">
        <f t="shared" si="4"/>
        <v>0</v>
      </c>
      <c r="P46" s="154">
        <v>0</v>
      </c>
      <c r="Q46" s="154">
        <f t="shared" si="5"/>
        <v>0</v>
      </c>
      <c r="R46" s="155"/>
      <c r="S46" s="155" t="s">
        <v>88</v>
      </c>
      <c r="T46" s="155" t="s">
        <v>89</v>
      </c>
      <c r="U46" s="155">
        <v>0</v>
      </c>
      <c r="V46" s="155">
        <f t="shared" si="6"/>
        <v>0</v>
      </c>
      <c r="W46" s="155"/>
      <c r="X46" s="155" t="s">
        <v>90</v>
      </c>
      <c r="Y46" s="155" t="s">
        <v>91</v>
      </c>
      <c r="Z46" s="147"/>
      <c r="AA46" s="147"/>
      <c r="AB46" s="147"/>
      <c r="AC46" s="147"/>
      <c r="AD46" s="147"/>
      <c r="AE46" s="147"/>
      <c r="AF46" s="147"/>
      <c r="AG46" s="147" t="s">
        <v>92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ht="20.399999999999999" outlineLevel="1" x14ac:dyDescent="0.25">
      <c r="A47" s="172">
        <v>39</v>
      </c>
      <c r="B47" s="173" t="s">
        <v>167</v>
      </c>
      <c r="C47" s="179" t="s">
        <v>168</v>
      </c>
      <c r="D47" s="174" t="s">
        <v>87</v>
      </c>
      <c r="E47" s="175">
        <v>2</v>
      </c>
      <c r="F47" s="176"/>
      <c r="G47" s="177">
        <f t="shared" si="0"/>
        <v>0</v>
      </c>
      <c r="H47" s="156"/>
      <c r="I47" s="155">
        <f t="shared" si="1"/>
        <v>0</v>
      </c>
      <c r="J47" s="156"/>
      <c r="K47" s="155">
        <f t="shared" si="2"/>
        <v>0</v>
      </c>
      <c r="L47" s="155">
        <v>21</v>
      </c>
      <c r="M47" s="155">
        <f t="shared" si="3"/>
        <v>0</v>
      </c>
      <c r="N47" s="154">
        <v>0</v>
      </c>
      <c r="O47" s="154">
        <f t="shared" si="4"/>
        <v>0</v>
      </c>
      <c r="P47" s="154">
        <v>0</v>
      </c>
      <c r="Q47" s="154">
        <f t="shared" si="5"/>
        <v>0</v>
      </c>
      <c r="R47" s="155"/>
      <c r="S47" s="155" t="s">
        <v>88</v>
      </c>
      <c r="T47" s="155" t="s">
        <v>89</v>
      </c>
      <c r="U47" s="155">
        <v>0</v>
      </c>
      <c r="V47" s="155">
        <f t="shared" si="6"/>
        <v>0</v>
      </c>
      <c r="W47" s="155"/>
      <c r="X47" s="155" t="s">
        <v>90</v>
      </c>
      <c r="Y47" s="155" t="s">
        <v>91</v>
      </c>
      <c r="Z47" s="147"/>
      <c r="AA47" s="147"/>
      <c r="AB47" s="147"/>
      <c r="AC47" s="147"/>
      <c r="AD47" s="147"/>
      <c r="AE47" s="147"/>
      <c r="AF47" s="147"/>
      <c r="AG47" s="147" t="s">
        <v>92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ht="20.399999999999999" outlineLevel="1" x14ac:dyDescent="0.25">
      <c r="A48" s="172">
        <v>40</v>
      </c>
      <c r="B48" s="173" t="s">
        <v>169</v>
      </c>
      <c r="C48" s="179" t="s">
        <v>170</v>
      </c>
      <c r="D48" s="174" t="s">
        <v>87</v>
      </c>
      <c r="E48" s="175">
        <v>6</v>
      </c>
      <c r="F48" s="176"/>
      <c r="G48" s="177">
        <f t="shared" si="0"/>
        <v>0</v>
      </c>
      <c r="H48" s="156"/>
      <c r="I48" s="155">
        <f t="shared" si="1"/>
        <v>0</v>
      </c>
      <c r="J48" s="156"/>
      <c r="K48" s="155">
        <f t="shared" si="2"/>
        <v>0</v>
      </c>
      <c r="L48" s="155">
        <v>21</v>
      </c>
      <c r="M48" s="155">
        <f t="shared" si="3"/>
        <v>0</v>
      </c>
      <c r="N48" s="154">
        <v>0</v>
      </c>
      <c r="O48" s="154">
        <f t="shared" si="4"/>
        <v>0</v>
      </c>
      <c r="P48" s="154">
        <v>0</v>
      </c>
      <c r="Q48" s="154">
        <f t="shared" si="5"/>
        <v>0</v>
      </c>
      <c r="R48" s="155"/>
      <c r="S48" s="155" t="s">
        <v>88</v>
      </c>
      <c r="T48" s="155" t="s">
        <v>89</v>
      </c>
      <c r="U48" s="155">
        <v>0</v>
      </c>
      <c r="V48" s="155">
        <f t="shared" si="6"/>
        <v>0</v>
      </c>
      <c r="W48" s="155"/>
      <c r="X48" s="155" t="s">
        <v>90</v>
      </c>
      <c r="Y48" s="155" t="s">
        <v>91</v>
      </c>
      <c r="Z48" s="147"/>
      <c r="AA48" s="147"/>
      <c r="AB48" s="147"/>
      <c r="AC48" s="147"/>
      <c r="AD48" s="147"/>
      <c r="AE48" s="147"/>
      <c r="AF48" s="147"/>
      <c r="AG48" s="147" t="s">
        <v>92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ht="20.399999999999999" outlineLevel="1" x14ac:dyDescent="0.25">
      <c r="A49" s="172">
        <v>41</v>
      </c>
      <c r="B49" s="173" t="s">
        <v>171</v>
      </c>
      <c r="C49" s="179" t="s">
        <v>112</v>
      </c>
      <c r="D49" s="174" t="s">
        <v>87</v>
      </c>
      <c r="E49" s="175">
        <v>1</v>
      </c>
      <c r="F49" s="176"/>
      <c r="G49" s="177">
        <f t="shared" si="0"/>
        <v>0</v>
      </c>
      <c r="H49" s="156"/>
      <c r="I49" s="155">
        <f t="shared" si="1"/>
        <v>0</v>
      </c>
      <c r="J49" s="156"/>
      <c r="K49" s="155">
        <f t="shared" si="2"/>
        <v>0</v>
      </c>
      <c r="L49" s="155">
        <v>21</v>
      </c>
      <c r="M49" s="155">
        <f t="shared" si="3"/>
        <v>0</v>
      </c>
      <c r="N49" s="154">
        <v>0</v>
      </c>
      <c r="O49" s="154">
        <f t="shared" si="4"/>
        <v>0</v>
      </c>
      <c r="P49" s="154">
        <v>0</v>
      </c>
      <c r="Q49" s="154">
        <f t="shared" si="5"/>
        <v>0</v>
      </c>
      <c r="R49" s="155"/>
      <c r="S49" s="155" t="s">
        <v>88</v>
      </c>
      <c r="T49" s="155" t="s">
        <v>89</v>
      </c>
      <c r="U49" s="155">
        <v>0</v>
      </c>
      <c r="V49" s="155">
        <f t="shared" si="6"/>
        <v>0</v>
      </c>
      <c r="W49" s="155"/>
      <c r="X49" s="155" t="s">
        <v>90</v>
      </c>
      <c r="Y49" s="155" t="s">
        <v>91</v>
      </c>
      <c r="Z49" s="147"/>
      <c r="AA49" s="147"/>
      <c r="AB49" s="147"/>
      <c r="AC49" s="147"/>
      <c r="AD49" s="147"/>
      <c r="AE49" s="147"/>
      <c r="AF49" s="147"/>
      <c r="AG49" s="147" t="s">
        <v>92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ht="20.399999999999999" outlineLevel="1" x14ac:dyDescent="0.25">
      <c r="A50" s="166">
        <v>42</v>
      </c>
      <c r="B50" s="167" t="s">
        <v>172</v>
      </c>
      <c r="C50" s="180" t="s">
        <v>173</v>
      </c>
      <c r="D50" s="168" t="s">
        <v>87</v>
      </c>
      <c r="E50" s="169">
        <v>2</v>
      </c>
      <c r="F50" s="170"/>
      <c r="G50" s="171">
        <f t="shared" si="0"/>
        <v>0</v>
      </c>
      <c r="H50" s="156"/>
      <c r="I50" s="155">
        <f t="shared" si="1"/>
        <v>0</v>
      </c>
      <c r="J50" s="156"/>
      <c r="K50" s="155">
        <f t="shared" si="2"/>
        <v>0</v>
      </c>
      <c r="L50" s="155">
        <v>21</v>
      </c>
      <c r="M50" s="155">
        <f t="shared" si="3"/>
        <v>0</v>
      </c>
      <c r="N50" s="154">
        <v>0</v>
      </c>
      <c r="O50" s="154">
        <f t="shared" si="4"/>
        <v>0</v>
      </c>
      <c r="P50" s="154">
        <v>0</v>
      </c>
      <c r="Q50" s="154">
        <f t="shared" si="5"/>
        <v>0</v>
      </c>
      <c r="R50" s="155"/>
      <c r="S50" s="155" t="s">
        <v>88</v>
      </c>
      <c r="T50" s="155" t="s">
        <v>89</v>
      </c>
      <c r="U50" s="155">
        <v>0</v>
      </c>
      <c r="V50" s="155">
        <f t="shared" si="6"/>
        <v>0</v>
      </c>
      <c r="W50" s="155"/>
      <c r="X50" s="155" t="s">
        <v>90</v>
      </c>
      <c r="Y50" s="155" t="s">
        <v>91</v>
      </c>
      <c r="Z50" s="147"/>
      <c r="AA50" s="147"/>
      <c r="AB50" s="147"/>
      <c r="AC50" s="147"/>
      <c r="AD50" s="147"/>
      <c r="AE50" s="147"/>
      <c r="AF50" s="147"/>
      <c r="AG50" s="147" t="s">
        <v>92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x14ac:dyDescent="0.25">
      <c r="A51" s="3"/>
      <c r="B51" s="4"/>
      <c r="C51" s="181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v>12</v>
      </c>
      <c r="AF51">
        <v>21</v>
      </c>
      <c r="AG51" t="s">
        <v>69</v>
      </c>
    </row>
    <row r="52" spans="1:60" x14ac:dyDescent="0.25">
      <c r="A52" s="150"/>
      <c r="B52" s="151" t="s">
        <v>31</v>
      </c>
      <c r="C52" s="182"/>
      <c r="D52" s="152"/>
      <c r="E52" s="153"/>
      <c r="F52" s="153"/>
      <c r="G52" s="165">
        <f>G8</f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E52">
        <f>SUMIF(L7:L50,AE51,G7:G50)</f>
        <v>0</v>
      </c>
      <c r="AF52">
        <f>SUMIF(L7:L50,AF51,G7:G50)</f>
        <v>0</v>
      </c>
      <c r="AG52" t="s">
        <v>174</v>
      </c>
    </row>
    <row r="53" spans="1:60" x14ac:dyDescent="0.25">
      <c r="A53" s="3"/>
      <c r="B53" s="4"/>
      <c r="C53" s="181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60" x14ac:dyDescent="0.25">
      <c r="A54" s="3"/>
      <c r="B54" s="4"/>
      <c r="C54" s="181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60" x14ac:dyDescent="0.25">
      <c r="A55" s="248" t="s">
        <v>175</v>
      </c>
      <c r="B55" s="248"/>
      <c r="C55" s="249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60" x14ac:dyDescent="0.25">
      <c r="A56" s="250"/>
      <c r="B56" s="251"/>
      <c r="C56" s="252"/>
      <c r="D56" s="251"/>
      <c r="E56" s="251"/>
      <c r="F56" s="251"/>
      <c r="G56" s="25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G56" t="s">
        <v>176</v>
      </c>
    </row>
    <row r="57" spans="1:60" x14ac:dyDescent="0.25">
      <c r="A57" s="254"/>
      <c r="B57" s="255"/>
      <c r="C57" s="256"/>
      <c r="D57" s="255"/>
      <c r="E57" s="255"/>
      <c r="F57" s="255"/>
      <c r="G57" s="257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60" x14ac:dyDescent="0.25">
      <c r="A58" s="254"/>
      <c r="B58" s="255"/>
      <c r="C58" s="256"/>
      <c r="D58" s="255"/>
      <c r="E58" s="255"/>
      <c r="F58" s="255"/>
      <c r="G58" s="257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60" x14ac:dyDescent="0.25">
      <c r="A59" s="254"/>
      <c r="B59" s="255"/>
      <c r="C59" s="256"/>
      <c r="D59" s="255"/>
      <c r="E59" s="255"/>
      <c r="F59" s="255"/>
      <c r="G59" s="257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60" x14ac:dyDescent="0.25">
      <c r="A60" s="258"/>
      <c r="B60" s="259"/>
      <c r="C60" s="260"/>
      <c r="D60" s="259"/>
      <c r="E60" s="259"/>
      <c r="F60" s="259"/>
      <c r="G60" s="261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60" x14ac:dyDescent="0.25">
      <c r="A61" s="3"/>
      <c r="B61" s="4"/>
      <c r="C61" s="181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60" x14ac:dyDescent="0.25">
      <c r="C62" s="183"/>
      <c r="D62" s="10"/>
      <c r="AG62" t="s">
        <v>177</v>
      </c>
    </row>
    <row r="63" spans="1:60" x14ac:dyDescent="0.25">
      <c r="D63" s="10"/>
    </row>
    <row r="64" spans="1:60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8AZZBGBymY2daxZRzsQbeD6LNeIQaMNS6G93oHBv/Fp2cgm3sgFkbwSy390j6GbZFlDKZ0dlpJZ7CaE7r83DeA==" saltValue="A0cv+ApDoNoWBoK3cyOsFA==" spinCount="100000" sheet="1" formatRows="0"/>
  <mergeCells count="6">
    <mergeCell ref="A56:G60"/>
    <mergeCell ref="A1:G1"/>
    <mergeCell ref="C2:G2"/>
    <mergeCell ref="C3:G3"/>
    <mergeCell ref="C4:G4"/>
    <mergeCell ref="A55:C5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03 Pol'!Názvy_tisku</vt:lpstr>
      <vt:lpstr>oadresa</vt:lpstr>
      <vt:lpstr>Stavba!Objednatel</vt:lpstr>
      <vt:lpstr>Stavba!Objekt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Szwed</dc:creator>
  <cp:lastModifiedBy>Miroslav Szwed</cp:lastModifiedBy>
  <cp:lastPrinted>2019-03-19T12:27:02Z</cp:lastPrinted>
  <dcterms:created xsi:type="dcterms:W3CDTF">2009-04-08T07:15:50Z</dcterms:created>
  <dcterms:modified xsi:type="dcterms:W3CDTF">2025-06-23T08:38:56Z</dcterms:modified>
</cp:coreProperties>
</file>